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cimetta\Downloads\"/>
    </mc:Choice>
  </mc:AlternateContent>
  <xr:revisionPtr revIDLastSave="0" documentId="13_ncr:1_{DDA67136-0441-4C17-97A9-B0945E725EE3}" xr6:coauthVersionLast="47" xr6:coauthVersionMax="47" xr10:uidLastSave="{00000000-0000-0000-0000-000000000000}"/>
  <bookViews>
    <workbookView xWindow="-28920" yWindow="-1530" windowWidth="29040" windowHeight="16440" activeTab="2" xr2:uid="{00000000-000D-0000-FFFF-FFFF00000000}"/>
  </bookViews>
  <sheets>
    <sheet name="Summary Doc" sheetId="8" r:id="rId1"/>
    <sheet name="Annual Plan" sheetId="7" r:id="rId2"/>
    <sheet name="BUDGET" sheetId="1" r:id="rId3"/>
    <sheet name="DIR ST ENGAGEMENT" sheetId="3" r:id="rId4"/>
    <sheet name="DIR COMMS &amp; SR" sheetId="4" r:id="rId5"/>
    <sheet name="Publications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1" i="1" l="1"/>
  <c r="E173" i="1" s="1"/>
  <c r="E172" i="1" s="1"/>
  <c r="G172" i="1" s="1"/>
  <c r="H172" i="1" s="1"/>
  <c r="E167" i="1"/>
  <c r="E166" i="1" s="1"/>
  <c r="G166" i="1" s="1"/>
  <c r="H166" i="1" s="1"/>
  <c r="E137" i="1"/>
  <c r="E131" i="1"/>
  <c r="E130" i="1" s="1"/>
  <c r="G130" i="1" s="1"/>
  <c r="H130" i="1" s="1"/>
  <c r="E18" i="9"/>
  <c r="E5" i="9"/>
  <c r="E19" i="9" s="1"/>
  <c r="E53" i="3"/>
  <c r="E48" i="3" s="1"/>
  <c r="G48" i="3" s="1"/>
  <c r="H48" i="3" s="1"/>
  <c r="E119" i="1"/>
  <c r="E68" i="3"/>
  <c r="E64" i="3" s="1"/>
  <c r="G64" i="3" s="1"/>
  <c r="H64" i="3" s="1"/>
  <c r="E38" i="3"/>
  <c r="E37" i="3" s="1"/>
  <c r="E26" i="3"/>
  <c r="E25" i="3" s="1"/>
  <c r="E11" i="3"/>
  <c r="E5" i="3" s="1"/>
  <c r="G5" i="3" s="1"/>
  <c r="H5" i="3" s="1"/>
  <c r="E6" i="3"/>
  <c r="E79" i="4"/>
  <c r="E78" i="4"/>
  <c r="E77" i="4" s="1"/>
  <c r="E73" i="4" s="1"/>
  <c r="E40" i="4"/>
  <c r="E39" i="4" s="1"/>
  <c r="E31" i="4"/>
  <c r="E30" i="4" s="1"/>
  <c r="E18" i="4"/>
  <c r="E17" i="4" s="1"/>
  <c r="E203" i="1" l="1"/>
  <c r="E199" i="1" s="1"/>
  <c r="E190" i="1"/>
  <c r="E186" i="1" s="1"/>
  <c r="E114" i="1"/>
  <c r="E89" i="1"/>
  <c r="E88" i="1" s="1"/>
  <c r="E46" i="1"/>
  <c r="E45" i="1" s="1"/>
  <c r="E32" i="1"/>
  <c r="E31" i="1" s="1"/>
  <c r="E317" i="1"/>
  <c r="E316" i="1" s="1"/>
  <c r="E370" i="1"/>
  <c r="E369" i="1" s="1"/>
  <c r="D176" i="3" l="1"/>
  <c r="G179" i="3"/>
  <c r="G178" i="3"/>
  <c r="G118" i="3" l="1"/>
  <c r="H118" i="3" s="1"/>
  <c r="G110" i="3"/>
  <c r="H110" i="3" s="1"/>
  <c r="G77" i="3"/>
  <c r="H77" i="3" s="1"/>
  <c r="H37" i="3"/>
  <c r="G25" i="3"/>
  <c r="H25" i="3" s="1"/>
  <c r="G37" i="3"/>
  <c r="E168" i="3"/>
  <c r="E165" i="3" s="1"/>
  <c r="G165" i="3" s="1"/>
  <c r="H165" i="3" s="1"/>
  <c r="E157" i="3"/>
  <c r="E156" i="3" s="1"/>
  <c r="G156" i="3" s="1"/>
  <c r="H156" i="3" s="1"/>
  <c r="E144" i="3"/>
  <c r="E140" i="3" s="1"/>
  <c r="G140" i="3" s="1"/>
  <c r="H140" i="3" s="1"/>
  <c r="E141" i="3"/>
  <c r="E131" i="3"/>
  <c r="E130" i="3" s="1"/>
  <c r="G130" i="3" s="1"/>
  <c r="H130" i="3" s="1"/>
  <c r="E122" i="3"/>
  <c r="E101" i="3"/>
  <c r="E98" i="3"/>
  <c r="E89" i="3"/>
  <c r="E88" i="3" s="1"/>
  <c r="G20" i="3"/>
  <c r="H20" i="3" s="1"/>
  <c r="E5" i="4"/>
  <c r="E4" i="4" s="1"/>
  <c r="E176" i="3" l="1"/>
  <c r="G88" i="3"/>
  <c r="H88" i="3" s="1"/>
  <c r="E97" i="3"/>
  <c r="G97" i="3" s="1"/>
  <c r="H97" i="3" s="1"/>
  <c r="J349" i="1"/>
  <c r="J176" i="3" s="1"/>
  <c r="G176" i="3" l="1"/>
  <c r="H176" i="3" s="1"/>
  <c r="E392" i="1"/>
  <c r="E389" i="1" s="1"/>
  <c r="E289" i="1"/>
  <c r="E292" i="1"/>
  <c r="E280" i="1"/>
  <c r="E279" i="1" s="1"/>
  <c r="E331" i="1"/>
  <c r="E288" i="1" l="1"/>
  <c r="E340" i="1"/>
  <c r="E339" i="1" s="1"/>
  <c r="E17" i="1"/>
  <c r="E22" i="1"/>
  <c r="E4" i="1"/>
  <c r="E3" i="1" s="1"/>
  <c r="E224" i="1"/>
  <c r="E223" i="1" s="1"/>
  <c r="E100" i="1"/>
  <c r="E99" i="1" s="1"/>
  <c r="E58" i="1"/>
  <c r="E57" i="1" s="1"/>
  <c r="E263" i="1"/>
  <c r="E262" i="1"/>
  <c r="E310" i="1"/>
  <c r="E309" i="1" s="1"/>
  <c r="E109" i="1"/>
  <c r="E108" i="1" s="1"/>
  <c r="E79" i="1"/>
  <c r="E219" i="1"/>
  <c r="E261" i="1" l="1"/>
  <c r="E257" i="1" s="1"/>
  <c r="E16" i="1"/>
  <c r="E78" i="1"/>
  <c r="F401" i="1"/>
  <c r="D401" i="1" l="1"/>
  <c r="E211" i="1"/>
  <c r="E210" i="1" s="1"/>
  <c r="E381" i="1" l="1"/>
  <c r="E380" i="1" s="1"/>
  <c r="E353" i="1"/>
  <c r="E350" i="1"/>
  <c r="E349" i="1" l="1"/>
  <c r="E401" i="1" l="1"/>
  <c r="F403" i="1" s="1"/>
  <c r="F3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Burdett</author>
  </authors>
  <commentList>
    <comment ref="G1" authorId="0" shapeId="0" xr:uid="{C23D7205-A5FB-4777-8155-C02E5ED5D478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cpi 2023</t>
        </r>
      </text>
    </comment>
    <comment ref="E11" authorId="0" shapeId="0" xr:uid="{DD4E75D0-4BE9-4037-B373-E26FFC2F711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moved from general office budget</t>
        </r>
      </text>
    </comment>
    <comment ref="E13" authorId="0" shapeId="0" xr:uid="{6911B927-4279-4788-BB77-F6653BB15CC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Advo Pitch - annual plan</t>
        </r>
      </text>
    </comment>
    <comment ref="E47" authorId="0" shapeId="0" xr:uid="{2829D527-8251-43EE-875D-E0DAFA2C7EA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Continue co-op role</t>
        </r>
      </text>
    </comment>
    <comment ref="E49" authorId="0" shapeId="0" xr:uid="{84E2E0EE-35AA-4E57-8E63-72631BDD19B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 volunteers - alll paid staff</t>
        </r>
      </text>
    </comment>
    <comment ref="E51" authorId="0" shapeId="0" xr:uid="{2886819A-26A4-4E80-BC1E-C6C2007FE61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buying replacement bbq</t>
        </r>
      </text>
    </comment>
    <comment ref="A70" authorId="0" shapeId="0" xr:uid="{C20CB218-6019-4DEE-B3C2-F2113D97F53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Service now managed by UW</t>
        </r>
      </text>
    </comment>
    <comment ref="D86" authorId="0" shapeId="0" xr:uid="{69101673-C335-4DEA-B14A-F722728054B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SPC agreement</t>
        </r>
      </text>
    </comment>
    <comment ref="D90" authorId="0" shapeId="0" xr:uid="{E15B6204-ADA4-4D1E-AECC-E1DFE29A2CB7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Socieites Coordinator goes through General Office Budget</t>
        </r>
      </text>
    </comment>
    <comment ref="E92" authorId="0" shapeId="0" xr:uid="{7A779AC6-DBA9-42B9-90D6-2B4C2D8D025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adding 4 staff to dept so budgeting for supplies</t>
        </r>
      </text>
    </comment>
    <comment ref="E135" authorId="0" shapeId="0" xr:uid="{1CA7A883-7605-45AC-B1F9-6E78C8B35FD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To match investment expense line 33
</t>
        </r>
      </text>
    </comment>
    <comment ref="E142" authorId="0" shapeId="0" xr:uid="{32E22D27-49AF-4FCD-B888-91FB6E7D75F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included in telephone line
</t>
        </r>
      </text>
    </comment>
    <comment ref="E150" authorId="0" shapeId="0" xr:uid="{E01759E4-78DC-4F39-966A-0771A4FAC283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now budgeted in credit card charges - for terminals</t>
        </r>
      </text>
    </comment>
    <comment ref="E156" authorId="0" shapeId="0" xr:uid="{DBC7EED7-EA63-4D5E-AB16-402ED1729736}">
      <text>
        <r>
          <rPr>
            <sz val="11"/>
            <rFont val="Aptos Narrow"/>
          </rPr>
          <t>Suzanne Burdett:
includes payment to outside investigator for policy 33</t>
        </r>
      </text>
    </comment>
    <comment ref="E157" authorId="0" shapeId="0" xr:uid="{FBB4E268-72F2-4094-BB37-53EB204C5C0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now in advo mgr budget </t>
        </r>
      </text>
    </comment>
    <comment ref="E174" authorId="0" shapeId="0" xr:uid="{9220879F-F5A4-4082-BC4B-E4674CF346C9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176" authorId="0" shapeId="0" xr:uid="{7026339F-4BD3-4469-8D67-24385B3ABB4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12" authorId="0" shapeId="0" xr:uid="{C8F8A140-B545-42F3-A200-7E01DCDBE951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All IT salaries now centralized in IT.  5 roles were in General Office Service Salaries</t>
        </r>
      </text>
    </comment>
    <comment ref="E214" authorId="0" shapeId="0" xr:uid="{4FE69587-AD8D-4453-A409-841A39CFD750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encompassed in subscription line</t>
        </r>
      </text>
    </comment>
    <comment ref="E225" authorId="0" shapeId="0" xr:uid="{453AD224-48D9-4B47-86F1-8FCFC67F22B9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pronoun pins</t>
        </r>
      </text>
    </comment>
    <comment ref="E244" authorId="0" shapeId="0" xr:uid="{FF7B57B6-1F94-4B41-940C-DFA5272D6D0D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should be net 0 as Commercial pays percentage from their budgets to cover all costs</t>
        </r>
      </text>
    </comment>
    <comment ref="E273" authorId="0" shapeId="0" xr:uid="{C275361F-DDD5-4145-955B-E98C47DE786F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referenda (2)</t>
        </r>
      </text>
    </comment>
    <comment ref="E282" authorId="0" shapeId="0" xr:uid="{DC1779DA-DCFF-406E-AA5A-A44B56244DB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30 volunteers</t>
        </r>
      </text>
    </comment>
    <comment ref="E286" authorId="0" shapeId="0" xr:uid="{8A8595E1-CF36-4AC8-9DD2-0F4829F53CEC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Safe talks $3000</t>
        </r>
      </text>
    </comment>
    <comment ref="E299" authorId="0" shapeId="0" xr:uid="{44C16A5F-3E3E-4CE2-9666-B13A891676A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Added Event Expense to this line to streamline</t>
        </r>
      </text>
    </comment>
    <comment ref="E307" authorId="0" shapeId="0" xr:uid="{019EB8DC-B276-44D7-9E1C-9B326BD32595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part of SPEV fee increase
Event Programming for 1st years</t>
        </r>
      </text>
    </comment>
    <comment ref="E346" authorId="0" shapeId="0" xr:uid="{AD139A60-A8A3-483B-BC6D-261A694BF1C0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Co-ordinator appreciation</t>
        </r>
      </text>
    </comment>
    <comment ref="I349" authorId="0" shapeId="0" xr:uid="{901CD9CE-AE11-49A7-A8C7-6D83D295F9A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Fee increase approved at March 2024 AGM</t>
        </r>
      </text>
    </comment>
    <comment ref="J349" authorId="0" shapeId="0" xr:uid="{F9AD06C7-AEDB-4749-847F-259E848180D1}">
      <text>
        <r>
          <rPr>
            <sz val="11"/>
            <rFont val="Aptos Narrow"/>
          </rPr>
          <t>Suzanne Burdett:
estimated increase in Special Event budget/activity</t>
        </r>
      </text>
    </comment>
    <comment ref="E357" authorId="0" shapeId="0" xr:uid="{157CC566-D873-49DA-8D54-6FE52244AC06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Co-op student to support additional budget/events Fall/Winter terms</t>
        </r>
      </text>
    </comment>
    <comment ref="E359" authorId="0" shapeId="0" xr:uid="{1C45FAD4-B728-4C26-9510-95720D7B4EB2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was expensed last year through Event Expense - will monitor separately this year</t>
        </r>
      </text>
    </comment>
    <comment ref="E362" authorId="0" shapeId="0" xr:uid="{393A20B8-8C86-4409-9D3F-8A10313D7E3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COCA conference</t>
        </r>
      </text>
    </comment>
    <comment ref="E376" authorId="0" shapeId="0" xr:uid="{D06203E2-4279-4CD6-A942-02B71E652D3B}">
      <text>
        <r>
          <rPr>
            <sz val="11"/>
            <rFont val="Aptos Narrow"/>
          </rPr>
          <t>Suzanne Burdett:
Includes addition of $5,000 for CASA travel for VP</t>
        </r>
      </text>
    </comment>
    <comment ref="F401" authorId="0" shapeId="0" xr:uid="{2B0DF89F-8EFF-4260-9195-1CE3868EA5FB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FROM General office calculations - fees revenue available after GO expenses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Burdett</author>
  </authors>
  <commentList>
    <comment ref="D39" authorId="0" shapeId="0" xr:uid="{DE2371FB-D066-4ACD-8FCE-5E4E96F37B28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Socieites Coordinator goes through General Office Budget</t>
        </r>
      </text>
    </comment>
    <comment ref="E108" authorId="0" shapeId="0" xr:uid="{FCADA5E1-0CD9-447A-8FE5-7C528F65E61F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Added Event Expense to this line to streamline</t>
        </r>
      </text>
    </comment>
    <comment ref="E116" authorId="0" shapeId="0" xr:uid="{5DE3B25B-2090-4E2F-BE3E-E7D0AC239F18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part of SPEV fee increase</t>
        </r>
      </text>
    </comment>
    <comment ref="E148" authorId="0" shapeId="0" xr:uid="{BD4BDFA2-6C6B-4372-8F85-773F7D67AFD1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Co-op student to support additional budget/events</t>
        </r>
      </text>
    </comment>
    <comment ref="E150" authorId="0" shapeId="0" xr:uid="{E1671203-57BA-4288-B22E-DC27D009E77E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was expensed last year through Event Expense - will monitor separately this year</t>
        </r>
      </text>
    </comment>
    <comment ref="J176" authorId="0" shapeId="0" xr:uid="{2992A7A9-2782-47CB-BDBE-86EC81C36BE6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added budget due to fee increased passed at March 2024 AGM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Burdett</author>
  </authors>
  <commentList>
    <comment ref="E14" authorId="0" shapeId="0" xr:uid="{130CA43C-539E-429F-B8AB-EB32795E3FB4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Advo pitch - </t>
        </r>
      </text>
    </comment>
    <comment ref="E41" authorId="0" shapeId="0" xr:uid="{56F4BEB0-70C0-4BF2-92BF-F6C341CB9A32}">
      <text>
        <r>
          <rPr>
            <b/>
            <sz val="9"/>
            <color indexed="81"/>
            <rFont val="Tahoma"/>
            <charset val="1"/>
          </rPr>
          <t>Suzanne Burdett:</t>
        </r>
        <r>
          <rPr>
            <sz val="9"/>
            <color indexed="81"/>
            <rFont val="Tahoma"/>
            <charset val="1"/>
          </rPr>
          <t xml:space="preserve">
pronoun pins</t>
        </r>
      </text>
    </comment>
    <comment ref="E60" authorId="0" shapeId="0" xr:uid="{4EBAEFC0-A98D-4DA4-AF52-1A0E931F355A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This should be net 0 as Commercial pays percentage from their budgets to cover all costs</t>
        </r>
      </text>
    </comment>
    <comment ref="E89" authorId="0" shapeId="0" xr:uid="{FE97C5BC-8FCB-4596-8D7C-45F4BE87BFB1}">
      <text>
        <r>
          <rPr>
            <b/>
            <sz val="9"/>
            <color indexed="81"/>
            <rFont val="Tahoma"/>
            <family val="2"/>
          </rPr>
          <t>Suzanne Burdett:</t>
        </r>
        <r>
          <rPr>
            <sz val="9"/>
            <color indexed="81"/>
            <rFont val="Tahoma"/>
            <family val="2"/>
          </rPr>
          <t xml:space="preserve">
referenda (2)</t>
        </r>
      </text>
    </comment>
  </commentList>
</comments>
</file>

<file path=xl/sharedStrings.xml><?xml version="1.0" encoding="utf-8"?>
<sst xmlns="http://schemas.openxmlformats.org/spreadsheetml/2006/main" count="1829" uniqueCount="189">
  <si>
    <t>WUSA ANNUAL OPERATING PLAN</t>
  </si>
  <si>
    <t>24-25 Annual Plan Draft.pdf</t>
  </si>
  <si>
    <t>SUMMARY GOALS:</t>
  </si>
  <si>
    <t>1.  Support the review of New Student Transition programming</t>
  </si>
  <si>
    <t xml:space="preserve">2.  Develop student engagement 3 year plan (LRP #2) - on hold, please see link above for further information </t>
  </si>
  <si>
    <t>3.  Develop plan for expansion of on campus event offerings (LRP #2)</t>
  </si>
  <si>
    <t>4.  Complete administrative improvements to the club's system (LRP #1)</t>
  </si>
  <si>
    <t>5.  Finalize direction and approvals for the Lounge Plan (LRP #4)</t>
  </si>
  <si>
    <t>6.  Launch WUSA Quick-Service-Restaurant Outlet (Chaska, Ice Cream…)(LRP #4)</t>
  </si>
  <si>
    <t>7.  Complete plans for audio recording studio</t>
  </si>
  <si>
    <t>8.  Update WUSA's Indigenization strategy (LRP #3)</t>
  </si>
  <si>
    <t>9.  Finalize research and recommendations on Athletics Fee (Affordability) - motion from March 2023 AGM</t>
  </si>
  <si>
    <t>ADVOCACY PRIORITIES - BOARD TO SELECT 6</t>
  </si>
  <si>
    <t>1.  Student safety and community (LRP Equity and Accessibility)</t>
  </si>
  <si>
    <t>2.  Sector Sustainability (LRP Affordability, International Studetns and Educational Quality)</t>
  </si>
  <si>
    <t>3.  Wellness (LRP Equity)</t>
  </si>
  <si>
    <t>4.  Self-Advocacy</t>
  </si>
  <si>
    <t>5.  Housing (LRP Housing)</t>
  </si>
  <si>
    <t>6.  Sustainability</t>
  </si>
  <si>
    <t>7.  Co-op</t>
  </si>
  <si>
    <t>Budget Name</t>
  </si>
  <si>
    <t>WUSA 2024</t>
  </si>
  <si>
    <t>WUSA 2025</t>
  </si>
  <si>
    <t>Name</t>
  </si>
  <si>
    <t>Account Category</t>
  </si>
  <si>
    <t>Account Name</t>
  </si>
  <si>
    <t>BUDGET</t>
  </si>
  <si>
    <t>DRAFT BUDGET</t>
  </si>
  <si>
    <t>ADVOCACY MANAGER</t>
  </si>
  <si>
    <t>Total</t>
  </si>
  <si>
    <t>Total budget for department</t>
  </si>
  <si>
    <t>3-Expense</t>
  </si>
  <si>
    <t>reflect changes in budget to support annual operating plan</t>
  </si>
  <si>
    <t>64010 - SALARIES WAGES F/T</t>
  </si>
  <si>
    <t>64040 - SALARIES WAGES P/T</t>
  </si>
  <si>
    <t>65090 - GENERAL OFFICE/COMPUTER SUPPLY</t>
  </si>
  <si>
    <t>66010 - ENTERTAINMENT/PROMO/MEETING</t>
  </si>
  <si>
    <t>66030 - CONFERENCE/TRAVEL/PROFESSIONAL DEV</t>
  </si>
  <si>
    <t>66060 - SUBSCRIPTIONS</t>
  </si>
  <si>
    <t>66110 - OWNERSHIP CONSULTATION</t>
  </si>
  <si>
    <t>66120 - MEMBER/STUDENT RESEARCH</t>
  </si>
  <si>
    <t>70010 - SPECIAL PROJECT EXPENSE</t>
  </si>
  <si>
    <t>70020 - DISCRETIONARY ALLOWANCE</t>
  </si>
  <si>
    <t>BIKE CENTRE</t>
  </si>
  <si>
    <t>1-Income</t>
  </si>
  <si>
    <t>51010 - SALES</t>
  </si>
  <si>
    <t>51100 - EQUIPMENT RENTAL</t>
  </si>
  <si>
    <t>2-Cost of Goods Sold</t>
  </si>
  <si>
    <t>62390 - PARTS</t>
  </si>
  <si>
    <t>61050 - EQUIPMENT COSTS</t>
  </si>
  <si>
    <t>64080 - VOLUNTEER RECOGNITION</t>
  </si>
  <si>
    <t>68040 - CREDIT CARD CHGS</t>
  </si>
  <si>
    <t>BOARD OF DIRECTORS</t>
  </si>
  <si>
    <t>64070 - HONORARIA</t>
  </si>
  <si>
    <t>66040 - ONBOARDING/TRANSITION</t>
  </si>
  <si>
    <t>CAPS-Centre for Academic Policy Support</t>
  </si>
  <si>
    <t>67060 - ACADEMIC EXPENSES</t>
  </si>
  <si>
    <t>CLUBS MANAGER</t>
  </si>
  <si>
    <t>65110 - BBQ SUPPLIES</t>
  </si>
  <si>
    <t>67040 - STAFF RELATIONS</t>
  </si>
  <si>
    <t>COMMUNICATIONS</t>
  </si>
  <si>
    <t>65080 - PRINTING/GRAPHIC</t>
  </si>
  <si>
    <t>66020 - PROMO ITEMS - Marketing</t>
  </si>
  <si>
    <t>66050 - MEMBERSHIPS</t>
  </si>
  <si>
    <t>CO-OP CONNECTION</t>
  </si>
  <si>
    <t>50040 - SPONSORSHIP</t>
  </si>
  <si>
    <t>DIR OF COMMERCIAL OPERATIONS</t>
  </si>
  <si>
    <t>65150 - AUTO</t>
  </si>
  <si>
    <t>68080 - MISCELLANEOUS</t>
  </si>
  <si>
    <t>DIRECTOR, STUDENT ENGAGEMENT</t>
  </si>
  <si>
    <t>DIRECTOR OF CAMPUS LIFE</t>
  </si>
  <si>
    <t>DIRECTOR OF COMMS &amp; SR</t>
  </si>
  <si>
    <t>ELECTIONS</t>
  </si>
  <si>
    <t>FOOD SUPPORT SERVICE</t>
  </si>
  <si>
    <t>50030 - DONATIONS</t>
  </si>
  <si>
    <t>62040 - FOOD</t>
  </si>
  <si>
    <t>64090 - VOLUNTEER TRAINING</t>
  </si>
  <si>
    <t>GLOW</t>
  </si>
  <si>
    <t>INTL AND CAN STUDENT NETWORK</t>
  </si>
  <si>
    <t>51280 - EVENT REVENUE</t>
  </si>
  <si>
    <t>IT DEPARTMENT</t>
  </si>
  <si>
    <t>65010 - TELEPHONE</t>
  </si>
  <si>
    <t>65170 - REPAIR MAINTENANCE</t>
  </si>
  <si>
    <t>68100 - DEPRECIATION AND AMORTIZATION</t>
  </si>
  <si>
    <t>MARKETING - CAMPUS LIFE</t>
  </si>
  <si>
    <t>67100 - ADVERTISING - SERVICES</t>
  </si>
  <si>
    <t>67105 - ADVERTISING - CLUBS</t>
  </si>
  <si>
    <t>67106 - ADVERTISING - CLUBS SPECIAL EVENTS</t>
  </si>
  <si>
    <t>67110 - ADVERTISING - EVENTS</t>
  </si>
  <si>
    <t>67220 - ADVERTISING - WOMEN S CENTRE</t>
  </si>
  <si>
    <t>67230 - ADVERTISING - GLOW</t>
  </si>
  <si>
    <t>67250 - ADVERTISING - FOOD BANK</t>
  </si>
  <si>
    <t>67260 - ADVERTISING - OCC</t>
  </si>
  <si>
    <t>67270 - ADVERTISING - ICSN</t>
  </si>
  <si>
    <t>67280 - ADVERTISING - COOP CONNECTION</t>
  </si>
  <si>
    <t>67300 - ADVERTISING - BIKE CENTRE</t>
  </si>
  <si>
    <t>67305 - ADVERTISING - THRIFT STORE</t>
  </si>
  <si>
    <t>67310 - ADVERTISING - WELCOME WEEK</t>
  </si>
  <si>
    <t>67360 - ADVERTISING - MATES</t>
  </si>
  <si>
    <t>67540 - ADVERTISING - RAISE</t>
  </si>
  <si>
    <t>67550 - ADVERTISING - CAPS</t>
  </si>
  <si>
    <t>MARKETING - COMMERCIAL OPS</t>
  </si>
  <si>
    <t>50100 - ADVERTISING - BUSINESS</t>
  </si>
  <si>
    <t>67080 - ADVERTISING</t>
  </si>
  <si>
    <t>67120 - ADVERTISING - SLC/FED BUS</t>
  </si>
  <si>
    <t>67130 - ADVERTISING - FEDS USED BOOKS</t>
  </si>
  <si>
    <t>67140 - ADVERTISING - INEWS</t>
  </si>
  <si>
    <t>67160 - ADVERTISING - CHASKA/WASABI</t>
  </si>
  <si>
    <t>67170 - ADVERTISING - DISPENSARY</t>
  </si>
  <si>
    <t>67180 - ADVERTISING - SERVICE KITCHEN</t>
  </si>
  <si>
    <t>67200 - MARKET RESEARCH</t>
  </si>
  <si>
    <t>MARKETING GENERAL</t>
  </si>
  <si>
    <t>50090 - ADVERTISING</t>
  </si>
  <si>
    <t>50110 - POSTER RUNS</t>
  </si>
  <si>
    <t>67370 - ADVERTISING - ADVOCACY</t>
  </si>
  <si>
    <t>67380 - ADVERTISING - ELECTIONS</t>
  </si>
  <si>
    <t>67507 - ADVERTISING - GOVERNANCE CHANGES</t>
  </si>
  <si>
    <t>67508 - ADVERTISING - OUSA/UCRU CAMPAIGNS</t>
  </si>
  <si>
    <t>67511 - ADVERTISING - GENERAL MEETINGS/TOWN HALLS</t>
  </si>
  <si>
    <t>MATES</t>
  </si>
  <si>
    <t>OFF-CAMPUS COMMUNITY</t>
  </si>
  <si>
    <t>61280 - EVENT EXPENSE</t>
  </si>
  <si>
    <t>ORIENTATION - OPERATION</t>
  </si>
  <si>
    <t>OUSA</t>
  </si>
  <si>
    <t>PRESIDENT</t>
  </si>
  <si>
    <t>65020 - CELL PHONE</t>
  </si>
  <si>
    <t>66100 - CONSULTANT</t>
  </si>
  <si>
    <t>RAISE</t>
  </si>
  <si>
    <t>SERVICES MANAGER</t>
  </si>
  <si>
    <t>SPECIAL EVENTS - PROGRAMMING</t>
  </si>
  <si>
    <t>62020 - UNIFORMS</t>
  </si>
  <si>
    <t>SUSTAINABLE CAMPUS INITIATIVE</t>
  </si>
  <si>
    <t>VICE PRESIDENT</t>
  </si>
  <si>
    <t>WOMENS CENTRE</t>
  </si>
  <si>
    <t>WUSA THRIFT</t>
  </si>
  <si>
    <t>61310 - WUSA Thrift expenses</t>
  </si>
  <si>
    <t>68060 - CASH (OVER)/SHORT</t>
  </si>
  <si>
    <t>68100 - AMORTIZATION</t>
  </si>
  <si>
    <t>GRAND TOTAL</t>
  </si>
  <si>
    <t>From Executive Director Tab</t>
  </si>
  <si>
    <t>Applied filters:
Budget Name is WUSA 2024 or WUSA 2025
Income_Balance is Income Statement</t>
  </si>
  <si>
    <t>budget (surplus)/shortage</t>
  </si>
  <si>
    <t>GENERAL</t>
  </si>
  <si>
    <t>50050 - STUDENT FEES</t>
  </si>
  <si>
    <t>50160 - FUND ACCOUNT ADMINISTRATIVE COSTS</t>
  </si>
  <si>
    <t>50180 - INTEREST</t>
  </si>
  <si>
    <t>50200 - UNREALIZED INVESTMENT INCOME</t>
  </si>
  <si>
    <t>50210 - GAIN/LOSS SALE/DISPOSAL OF ASSET</t>
  </si>
  <si>
    <t>64020 - SALARIES WAGES F/T SERVICE</t>
  </si>
  <si>
    <t>65030 - INSURANCE</t>
  </si>
  <si>
    <t>65060 - POSTAGE SHIPPING</t>
  </si>
  <si>
    <t xml:space="preserve"> </t>
  </si>
  <si>
    <t>65070 - PHOTOCOPYING</t>
  </si>
  <si>
    <t>65190 - JANITORIAL</t>
  </si>
  <si>
    <t>65200 - EQUIPMENT RENTAL</t>
  </si>
  <si>
    <t>66080 - AUDITOR</t>
  </si>
  <si>
    <t>66090 - LAWYER</t>
  </si>
  <si>
    <t>68010 - BANK CHARGES</t>
  </si>
  <si>
    <t>68015 - INVESTMENT COSTS</t>
  </si>
  <si>
    <t>1 coordinator in Spring 2023 and Winter 2024 logged significantly lower than budget</t>
  </si>
  <si>
    <t>Additional Clubs Manager</t>
  </si>
  <si>
    <t>Additional Services Manager</t>
  </si>
  <si>
    <t>Removal of Societies role to General Office budget</t>
  </si>
  <si>
    <t>difference in FT/PT salaries goes to FT Research role in Gen Office Budget</t>
  </si>
  <si>
    <t>NOTES:</t>
  </si>
  <si>
    <t>2023/2024</t>
  </si>
  <si>
    <t>2024/2025</t>
  </si>
  <si>
    <t>Student Publications</t>
  </si>
  <si>
    <t>5000 - STUDENT FEES</t>
  </si>
  <si>
    <t>Balanced budget thanks to fee changes</t>
  </si>
  <si>
    <t>General</t>
  </si>
  <si>
    <t>5010 - SALES - Advertising</t>
  </si>
  <si>
    <t>Increase in printing cost reflects higher cost of printing and more issues per year compared to last year</t>
  </si>
  <si>
    <t>Staff costs includes 16-18 part time student staff and two full time staff as well as magazine contributors</t>
  </si>
  <si>
    <t>6000 - PRINTING/OFFICE EXPENSE</t>
  </si>
  <si>
    <t>Lower marketing and promotion budget now that we have completed large part of rebrand</t>
  </si>
  <si>
    <t>6070 - MARKETING AND EVENTS</t>
  </si>
  <si>
    <t>Conference cost should be revenue neutral or small profit. Depends on if we are selected to host.</t>
  </si>
  <si>
    <t>6100 - SPONSORSHIPS</t>
  </si>
  <si>
    <t>6200 - SALARIES/PAYROLL EXPENSE</t>
  </si>
  <si>
    <t>6250 - PROFESSIONAL DEVELOPMENT/STAFF EXPENSES</t>
  </si>
  <si>
    <t>6260 - MEALS &amp; ENTERTAINMENT</t>
  </si>
  <si>
    <t>6300 - MEMBERSHIP FEES</t>
  </si>
  <si>
    <t>6400 - TELEPHONE EXPENSES</t>
  </si>
  <si>
    <t>6500 - INSURANCE EXPENSE</t>
  </si>
  <si>
    <t>6700 - WEBSITE EXPENSES</t>
  </si>
  <si>
    <t>6800 - OTHER EXPENSES</t>
  </si>
  <si>
    <t>6900 - BANK CHARGES</t>
  </si>
  <si>
    <t>Applied filters:
Name is not blank
Budget Name is SP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</si>
</sst>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\$#,##0.00;\(\$#,##0.00\);\$#,##0.00"/>
    <numFmt numFmtId="166" formatCode="0.0%"/>
  </numFmts>
  <fonts count="16" x14ac:knownFonts="1">
    <font>
      <sz val="11"/>
      <name val="Aptos Narrow"/>
    </font>
    <font>
      <b/>
      <sz val="11"/>
      <name val="Aptos Narrow"/>
    </font>
    <font>
      <sz val="11"/>
      <name val="Aptos Narrow"/>
    </font>
    <font>
      <b/>
      <sz val="11"/>
      <color theme="0"/>
      <name val="Aptos Narrow"/>
      <family val="2"/>
    </font>
    <font>
      <sz val="11"/>
      <name val="Aptos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ptos Narrow"/>
      <family val="2"/>
    </font>
    <font>
      <b/>
      <sz val="11"/>
      <name val="Aptos Narrow"/>
      <family val="2"/>
    </font>
    <font>
      <b/>
      <sz val="16"/>
      <name val="Aptos Narrow"/>
      <family val="2"/>
    </font>
    <font>
      <u/>
      <sz val="11"/>
      <color theme="10"/>
      <name val="Aptos Narrow"/>
      <family val="2"/>
    </font>
    <font>
      <b/>
      <sz val="16"/>
      <color rgb="FFFF0000"/>
      <name val="Aptos Narrow"/>
      <family val="2"/>
    </font>
    <font>
      <b/>
      <sz val="11"/>
      <color theme="0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165" fontId="1" fillId="3" borderId="0" xfId="0" applyNumberFormat="1" applyFont="1" applyFill="1"/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7" fillId="0" borderId="0" xfId="0" applyNumberFormat="1" applyFont="1"/>
    <xf numFmtId="166" fontId="0" fillId="0" borderId="0" xfId="2" applyNumberFormat="1" applyFont="1"/>
    <xf numFmtId="0" fontId="4" fillId="0" borderId="2" xfId="0" applyFont="1" applyBorder="1"/>
    <xf numFmtId="165" fontId="0" fillId="5" borderId="0" xfId="0" applyNumberFormat="1" applyFill="1"/>
    <xf numFmtId="164" fontId="4" fillId="0" borderId="0" xfId="1" applyFont="1"/>
    <xf numFmtId="0" fontId="4" fillId="0" borderId="0" xfId="0" applyFont="1"/>
    <xf numFmtId="0" fontId="10" fillId="0" borderId="0" xfId="0" applyFont="1"/>
    <xf numFmtId="165" fontId="4" fillId="0" borderId="0" xfId="0" applyNumberFormat="1" applyFont="1"/>
    <xf numFmtId="10" fontId="0" fillId="0" borderId="0" xfId="0" applyNumberFormat="1"/>
    <xf numFmtId="4" fontId="0" fillId="0" borderId="3" xfId="0" applyNumberFormat="1" applyBorder="1"/>
    <xf numFmtId="9" fontId="7" fillId="0" borderId="0" xfId="2" applyFont="1"/>
    <xf numFmtId="166" fontId="7" fillId="0" borderId="0" xfId="2" applyNumberFormat="1" applyFont="1"/>
    <xf numFmtId="165" fontId="1" fillId="6" borderId="0" xfId="0" applyNumberFormat="1" applyFont="1" applyFill="1"/>
    <xf numFmtId="165" fontId="0" fillId="7" borderId="0" xfId="0" applyNumberFormat="1" applyFill="1"/>
    <xf numFmtId="165" fontId="0" fillId="4" borderId="0" xfId="0" applyNumberFormat="1" applyFill="1"/>
    <xf numFmtId="165" fontId="11" fillId="0" borderId="0" xfId="0" applyNumberFormat="1" applyFont="1"/>
    <xf numFmtId="166" fontId="4" fillId="0" borderId="0" xfId="2" applyNumberFormat="1" applyFont="1"/>
    <xf numFmtId="165" fontId="7" fillId="0" borderId="0" xfId="0" applyNumberFormat="1" applyFont="1"/>
    <xf numFmtId="164" fontId="4" fillId="0" borderId="0" xfId="0" applyNumberFormat="1" applyFont="1"/>
    <xf numFmtId="0" fontId="1" fillId="0" borderId="0" xfId="0" applyFont="1"/>
    <xf numFmtId="0" fontId="13" fillId="0" borderId="0" xfId="3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7" borderId="0" xfId="0" applyFill="1"/>
    <xf numFmtId="0" fontId="11" fillId="0" borderId="2" xfId="0" applyFont="1" applyBorder="1"/>
    <xf numFmtId="165" fontId="11" fillId="3" borderId="0" xfId="0" applyNumberFormat="1" applyFont="1" applyFill="1"/>
    <xf numFmtId="0" fontId="14" fillId="0" borderId="0" xfId="0" applyFont="1"/>
    <xf numFmtId="0" fontId="11" fillId="0" borderId="0" xfId="0" applyFont="1"/>
    <xf numFmtId="165" fontId="12" fillId="0" borderId="0" xfId="0" applyNumberFormat="1" applyFont="1"/>
    <xf numFmtId="0" fontId="0" fillId="4" borderId="4" xfId="0" applyFill="1" applyBorder="1" applyAlignment="1">
      <alignment vertical="top"/>
    </xf>
    <xf numFmtId="0" fontId="0" fillId="4" borderId="5" xfId="0" applyFill="1" applyBorder="1"/>
    <xf numFmtId="165" fontId="0" fillId="4" borderId="4" xfId="0" applyNumberFormat="1" applyFill="1" applyBorder="1"/>
    <xf numFmtId="0" fontId="0" fillId="0" borderId="4" xfId="0" applyBorder="1" applyAlignment="1">
      <alignment vertical="top"/>
    </xf>
    <xf numFmtId="0" fontId="0" fillId="0" borderId="5" xfId="0" applyBorder="1"/>
    <xf numFmtId="165" fontId="0" fillId="0" borderId="4" xfId="0" applyNumberFormat="1" applyBorder="1"/>
    <xf numFmtId="0" fontId="0" fillId="0" borderId="4" xfId="0" applyBorder="1"/>
    <xf numFmtId="164" fontId="0" fillId="0" borderId="0" xfId="1" applyFont="1" applyFill="1" applyBorder="1"/>
    <xf numFmtId="164" fontId="0" fillId="0" borderId="0" xfId="1" applyFont="1" applyBorder="1"/>
    <xf numFmtId="0" fontId="0" fillId="4" borderId="4" xfId="0" applyFill="1" applyBorder="1"/>
    <xf numFmtId="9" fontId="7" fillId="3" borderId="0" xfId="2" applyFont="1" applyFill="1"/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44" fontId="11" fillId="0" borderId="0" xfId="1" applyNumberFormat="1" applyFont="1"/>
    <xf numFmtId="0" fontId="0" fillId="0" borderId="0" xfId="0" applyAlignment="1">
      <alignment vertical="top"/>
    </xf>
    <xf numFmtId="0" fontId="0" fillId="0" borderId="0" xfId="0"/>
    <xf numFmtId="0" fontId="1" fillId="0" borderId="0" xfId="0" applyFont="1" applyAlignment="1">
      <alignment vertical="top"/>
    </xf>
    <xf numFmtId="0" fontId="0" fillId="0" borderId="2" xfId="0" applyBorder="1"/>
    <xf numFmtId="0" fontId="1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Border="1"/>
    <xf numFmtId="165" fontId="10" fillId="6" borderId="0" xfId="0" applyNumberFormat="1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9</xdr:col>
      <xdr:colOff>457200</xdr:colOff>
      <xdr:row>79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8771D-6C59-202B-DEDC-71727FF6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0"/>
          <a:ext cx="5943600" cy="671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426483</xdr:colOff>
      <xdr:row>0</xdr:row>
      <xdr:rowOff>35718</xdr:rowOff>
    </xdr:from>
    <xdr:to>
      <xdr:col>10</xdr:col>
      <xdr:colOff>276464</xdr:colOff>
      <xdr:row>43</xdr:row>
      <xdr:rowOff>98583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CE3125-C6F2-CA9A-AE11-D02B18CB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83" y="35718"/>
          <a:ext cx="5922169" cy="774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:b:/r/sites/BoardofDirectors/Shared%20Documents/General/Annual%20Operating%20Plans/24-25%20Annual%20Plan%20Draft.pdf?csf=1&amp;web=1&amp;e=qSHpt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B7F7-E232-4496-8257-30303F355CC5}">
  <dimension ref="A1"/>
  <sheetViews>
    <sheetView showGridLines="0" topLeftCell="A61" zoomScale="160" zoomScaleNormal="160" workbookViewId="0">
      <selection activeCell="L9" sqref="L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DE5C-4B97-4635-B98B-F4A98D179805}">
  <dimension ref="A3:B27"/>
  <sheetViews>
    <sheetView topLeftCell="A15" zoomScale="205" zoomScaleNormal="205" workbookViewId="0">
      <selection activeCell="E8" sqref="E8"/>
    </sheetView>
  </sheetViews>
  <sheetFormatPr defaultRowHeight="14.4" x14ac:dyDescent="0.3"/>
  <sheetData>
    <row r="3" spans="1:2" ht="21" x14ac:dyDescent="0.4">
      <c r="A3" s="39" t="s">
        <v>0</v>
      </c>
    </row>
    <row r="5" spans="1:2" x14ac:dyDescent="0.3">
      <c r="A5" s="33"/>
      <c r="B5" s="33" t="s">
        <v>1</v>
      </c>
    </row>
    <row r="8" spans="1:2" x14ac:dyDescent="0.3">
      <c r="A8" s="40" t="s">
        <v>2</v>
      </c>
    </row>
    <row r="10" spans="1:2" x14ac:dyDescent="0.3">
      <c r="A10" t="s">
        <v>3</v>
      </c>
    </row>
    <row r="11" spans="1:2" x14ac:dyDescent="0.3">
      <c r="A11" t="s">
        <v>4</v>
      </c>
    </row>
    <row r="12" spans="1:2" x14ac:dyDescent="0.3">
      <c r="A12" t="s">
        <v>5</v>
      </c>
    </row>
    <row r="13" spans="1:2" x14ac:dyDescent="0.3">
      <c r="A13" t="s">
        <v>6</v>
      </c>
    </row>
    <row r="14" spans="1:2" x14ac:dyDescent="0.3">
      <c r="A14" t="s">
        <v>7</v>
      </c>
    </row>
    <row r="15" spans="1:2" x14ac:dyDescent="0.3">
      <c r="A15" t="s">
        <v>8</v>
      </c>
    </row>
    <row r="16" spans="1:2" x14ac:dyDescent="0.3">
      <c r="A16" t="s">
        <v>9</v>
      </c>
    </row>
    <row r="17" spans="1:2" x14ac:dyDescent="0.3">
      <c r="A17" t="s">
        <v>10</v>
      </c>
    </row>
    <row r="18" spans="1:2" x14ac:dyDescent="0.3">
      <c r="A18" t="s">
        <v>11</v>
      </c>
    </row>
    <row r="20" spans="1:2" x14ac:dyDescent="0.3">
      <c r="A20" t="s">
        <v>12</v>
      </c>
    </row>
    <row r="21" spans="1:2" x14ac:dyDescent="0.3">
      <c r="B21" t="s">
        <v>13</v>
      </c>
    </row>
    <row r="22" spans="1:2" x14ac:dyDescent="0.3">
      <c r="B22" t="s">
        <v>14</v>
      </c>
    </row>
    <row r="23" spans="1:2" x14ac:dyDescent="0.3">
      <c r="B23" t="s">
        <v>15</v>
      </c>
    </row>
    <row r="24" spans="1:2" x14ac:dyDescent="0.3">
      <c r="B24" t="s">
        <v>16</v>
      </c>
    </row>
    <row r="25" spans="1:2" x14ac:dyDescent="0.3">
      <c r="B25" t="s">
        <v>17</v>
      </c>
    </row>
    <row r="26" spans="1:2" x14ac:dyDescent="0.3">
      <c r="B26" t="s">
        <v>18</v>
      </c>
    </row>
    <row r="27" spans="1:2" x14ac:dyDescent="0.3">
      <c r="B27" t="s">
        <v>19</v>
      </c>
    </row>
  </sheetData>
  <hyperlinks>
    <hyperlink ref="B5" r:id="rId1" display="https://feds.sharepoint.com/:b:/r/sites/BoardofDirectors/Shared Documents/General/Annual Operating Plans/24-25 Annual Plan Draft.pdf?csf=1&amp;web=1&amp;e=qSHptr" xr:uid="{FF799004-9E15-412A-AA19-8A3C0C86621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403"/>
  <sheetViews>
    <sheetView tabSelected="1"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5" sqref="E135"/>
    </sheetView>
  </sheetViews>
  <sheetFormatPr defaultRowHeight="14.4" x14ac:dyDescent="0.3"/>
  <cols>
    <col min="1" max="1" width="38.33203125" customWidth="1"/>
    <col min="2" max="2" width="21.44140625" customWidth="1"/>
    <col min="3" max="3" width="50" customWidth="1"/>
    <col min="4" max="4" width="15" customWidth="1"/>
    <col min="5" max="5" width="16.109375" customWidth="1"/>
    <col min="6" max="6" width="17.109375" style="12" customWidth="1"/>
    <col min="7" max="7" width="15.109375" customWidth="1"/>
    <col min="10" max="10" width="13" bestFit="1" customWidth="1"/>
    <col min="12" max="12" width="18.109375" customWidth="1"/>
  </cols>
  <sheetData>
    <row r="1" spans="1:9" x14ac:dyDescent="0.3">
      <c r="A1" s="56" t="s">
        <v>20</v>
      </c>
      <c r="B1" s="57"/>
      <c r="C1" s="57"/>
      <c r="D1" s="7" t="s">
        <v>21</v>
      </c>
      <c r="E1" s="7" t="s">
        <v>22</v>
      </c>
      <c r="G1" s="21">
        <v>3.9E-2</v>
      </c>
      <c r="I1" s="19"/>
    </row>
    <row r="2" spans="1:9" x14ac:dyDescent="0.3">
      <c r="A2" s="1" t="s">
        <v>23</v>
      </c>
      <c r="B2" s="1" t="s">
        <v>24</v>
      </c>
      <c r="C2" s="1" t="s">
        <v>25</v>
      </c>
      <c r="D2" s="8" t="s">
        <v>26</v>
      </c>
      <c r="E2" s="8" t="s">
        <v>26</v>
      </c>
      <c r="F2" s="34"/>
      <c r="G2" s="35"/>
      <c r="I2" s="18"/>
    </row>
    <row r="3" spans="1:9" x14ac:dyDescent="0.3">
      <c r="A3" s="56" t="s">
        <v>28</v>
      </c>
      <c r="B3" s="58" t="s">
        <v>29</v>
      </c>
      <c r="C3" s="59"/>
      <c r="D3" s="5">
        <v>222550</v>
      </c>
      <c r="E3" s="25">
        <f>E4</f>
        <v>188300</v>
      </c>
      <c r="F3" s="30"/>
      <c r="G3" s="52"/>
      <c r="H3" t="s">
        <v>30</v>
      </c>
    </row>
    <row r="4" spans="1:9" x14ac:dyDescent="0.3">
      <c r="A4" s="56" t="s">
        <v>28</v>
      </c>
      <c r="B4" s="56" t="s">
        <v>31</v>
      </c>
      <c r="C4" s="3" t="s">
        <v>29</v>
      </c>
      <c r="D4" s="5">
        <v>222550</v>
      </c>
      <c r="E4" s="5">
        <f>SUM(E5:E14)</f>
        <v>188300</v>
      </c>
      <c r="F4" s="10"/>
      <c r="G4" s="36"/>
      <c r="H4" t="s">
        <v>32</v>
      </c>
    </row>
    <row r="5" spans="1:9" x14ac:dyDescent="0.3">
      <c r="A5" s="56" t="s">
        <v>28</v>
      </c>
      <c r="B5" s="56" t="s">
        <v>31</v>
      </c>
      <c r="C5" s="2" t="s">
        <v>33</v>
      </c>
      <c r="D5" s="6">
        <v>39900</v>
      </c>
      <c r="E5" s="6">
        <v>39000</v>
      </c>
      <c r="F5" s="10"/>
    </row>
    <row r="6" spans="1:9" x14ac:dyDescent="0.3">
      <c r="A6" s="56" t="s">
        <v>28</v>
      </c>
      <c r="B6" s="56" t="s">
        <v>31</v>
      </c>
      <c r="C6" s="2" t="s">
        <v>34</v>
      </c>
      <c r="D6" s="6">
        <v>84100</v>
      </c>
      <c r="E6" s="6">
        <v>55000</v>
      </c>
      <c r="F6" s="10"/>
    </row>
    <row r="7" spans="1:9" x14ac:dyDescent="0.3">
      <c r="A7" s="56" t="s">
        <v>28</v>
      </c>
      <c r="B7" s="56" t="s">
        <v>31</v>
      </c>
      <c r="C7" s="2" t="s">
        <v>35</v>
      </c>
      <c r="D7" s="6">
        <v>500</v>
      </c>
      <c r="E7" s="6">
        <v>250</v>
      </c>
      <c r="F7" s="10"/>
    </row>
    <row r="8" spans="1:9" x14ac:dyDescent="0.3">
      <c r="A8" s="56" t="s">
        <v>28</v>
      </c>
      <c r="B8" s="56" t="s">
        <v>31</v>
      </c>
      <c r="C8" s="2" t="s">
        <v>36</v>
      </c>
      <c r="D8" s="6">
        <v>5000</v>
      </c>
      <c r="E8" s="6">
        <v>3000</v>
      </c>
      <c r="F8" s="10"/>
    </row>
    <row r="9" spans="1:9" x14ac:dyDescent="0.3">
      <c r="A9" s="56" t="s">
        <v>28</v>
      </c>
      <c r="B9" s="56" t="s">
        <v>31</v>
      </c>
      <c r="C9" s="2" t="s">
        <v>37</v>
      </c>
      <c r="D9" s="6">
        <v>6000</v>
      </c>
      <c r="E9" s="6">
        <v>6000</v>
      </c>
      <c r="F9" s="10"/>
    </row>
    <row r="10" spans="1:9" x14ac:dyDescent="0.3">
      <c r="A10" s="56" t="s">
        <v>28</v>
      </c>
      <c r="B10" s="56" t="s">
        <v>31</v>
      </c>
      <c r="C10" s="2" t="s">
        <v>38</v>
      </c>
      <c r="D10" s="6">
        <v>1100</v>
      </c>
      <c r="E10" s="6">
        <v>1100</v>
      </c>
      <c r="F10" s="10"/>
    </row>
    <row r="11" spans="1:9" x14ac:dyDescent="0.3">
      <c r="A11" s="56" t="s">
        <v>28</v>
      </c>
      <c r="B11" s="56" t="s">
        <v>31</v>
      </c>
      <c r="C11" s="2" t="s">
        <v>39</v>
      </c>
      <c r="D11" s="6"/>
      <c r="E11" s="6">
        <v>8000</v>
      </c>
      <c r="F11" s="10"/>
    </row>
    <row r="12" spans="1:9" x14ac:dyDescent="0.3">
      <c r="A12" s="56" t="s">
        <v>28</v>
      </c>
      <c r="B12" s="56" t="s">
        <v>31</v>
      </c>
      <c r="C12" s="2" t="s">
        <v>40</v>
      </c>
      <c r="D12" s="6">
        <v>55000</v>
      </c>
      <c r="E12" s="6">
        <v>40000</v>
      </c>
      <c r="F12" s="10"/>
    </row>
    <row r="13" spans="1:9" x14ac:dyDescent="0.3">
      <c r="A13" s="56" t="s">
        <v>28</v>
      </c>
      <c r="B13" s="56" t="s">
        <v>31</v>
      </c>
      <c r="C13" s="2" t="s">
        <v>41</v>
      </c>
      <c r="D13" s="6">
        <v>25000</v>
      </c>
      <c r="E13" s="26">
        <v>30000</v>
      </c>
      <c r="F13" s="10"/>
    </row>
    <row r="14" spans="1:9" x14ac:dyDescent="0.3">
      <c r="A14" s="56" t="s">
        <v>28</v>
      </c>
      <c r="B14" s="56" t="s">
        <v>31</v>
      </c>
      <c r="C14" s="2" t="s">
        <v>42</v>
      </c>
      <c r="D14" s="6">
        <v>5950</v>
      </c>
      <c r="E14" s="6">
        <v>5950</v>
      </c>
      <c r="F14" s="10"/>
    </row>
    <row r="15" spans="1:9" x14ac:dyDescent="0.3">
      <c r="A15" s="42"/>
      <c r="B15" s="42"/>
      <c r="C15" s="43"/>
      <c r="D15" s="44"/>
      <c r="E15" s="44"/>
      <c r="F15" s="10"/>
    </row>
    <row r="16" spans="1:9" x14ac:dyDescent="0.3">
      <c r="A16" s="56" t="s">
        <v>43</v>
      </c>
      <c r="B16" s="58" t="s">
        <v>29</v>
      </c>
      <c r="C16" s="59"/>
      <c r="D16" s="5">
        <v>35118.980000000003</v>
      </c>
      <c r="E16" s="25">
        <f>E17+E22</f>
        <v>28940</v>
      </c>
      <c r="F16" s="30"/>
      <c r="G16" s="23"/>
    </row>
    <row r="17" spans="1:7" x14ac:dyDescent="0.3">
      <c r="A17" s="56" t="s">
        <v>43</v>
      </c>
      <c r="B17" s="56" t="s">
        <v>44</v>
      </c>
      <c r="C17" s="3" t="s">
        <v>29</v>
      </c>
      <c r="D17" s="5">
        <v>-11500</v>
      </c>
      <c r="E17" s="5">
        <f>E18+E19</f>
        <v>-11500</v>
      </c>
      <c r="F17" s="10"/>
    </row>
    <row r="18" spans="1:7" x14ac:dyDescent="0.3">
      <c r="A18" s="56" t="s">
        <v>43</v>
      </c>
      <c r="B18" s="56" t="s">
        <v>44</v>
      </c>
      <c r="C18" s="2" t="s">
        <v>45</v>
      </c>
      <c r="D18" s="6">
        <v>-7500</v>
      </c>
      <c r="E18" s="6">
        <v>-7500</v>
      </c>
      <c r="F18" s="10"/>
    </row>
    <row r="19" spans="1:7" x14ac:dyDescent="0.3">
      <c r="A19" s="56" t="s">
        <v>43</v>
      </c>
      <c r="B19" s="56" t="s">
        <v>44</v>
      </c>
      <c r="C19" s="2" t="s">
        <v>46</v>
      </c>
      <c r="D19" s="6">
        <v>-4000</v>
      </c>
      <c r="E19" s="6">
        <v>-4000</v>
      </c>
      <c r="F19" s="10"/>
    </row>
    <row r="20" spans="1:7" x14ac:dyDescent="0.3">
      <c r="A20" s="56" t="s">
        <v>43</v>
      </c>
      <c r="B20" s="56" t="s">
        <v>47</v>
      </c>
      <c r="C20" s="3" t="s">
        <v>29</v>
      </c>
      <c r="D20" s="5">
        <v>2000</v>
      </c>
      <c r="E20" s="5">
        <v>2000</v>
      </c>
      <c r="F20" s="10"/>
    </row>
    <row r="21" spans="1:7" x14ac:dyDescent="0.3">
      <c r="A21" s="56" t="s">
        <v>43</v>
      </c>
      <c r="B21" s="56" t="s">
        <v>47</v>
      </c>
      <c r="C21" s="2" t="s">
        <v>48</v>
      </c>
      <c r="D21" s="6">
        <v>2000</v>
      </c>
      <c r="E21" s="6">
        <v>2000</v>
      </c>
      <c r="F21" s="10"/>
    </row>
    <row r="22" spans="1:7" x14ac:dyDescent="0.3">
      <c r="A22" s="56" t="s">
        <v>43</v>
      </c>
      <c r="B22" s="56" t="s">
        <v>31</v>
      </c>
      <c r="C22" s="3" t="s">
        <v>29</v>
      </c>
      <c r="D22" s="5">
        <v>44618.98</v>
      </c>
      <c r="E22" s="5">
        <f>SUM(E23:E29)</f>
        <v>40440</v>
      </c>
      <c r="F22" s="10"/>
    </row>
    <row r="23" spans="1:7" x14ac:dyDescent="0.3">
      <c r="A23" s="56" t="s">
        <v>43</v>
      </c>
      <c r="B23" s="56" t="s">
        <v>31</v>
      </c>
      <c r="C23" s="2" t="s">
        <v>49</v>
      </c>
      <c r="D23" s="6">
        <v>5000</v>
      </c>
      <c r="E23" s="6">
        <v>3500</v>
      </c>
      <c r="F23" s="10"/>
    </row>
    <row r="24" spans="1:7" x14ac:dyDescent="0.3">
      <c r="A24" s="56" t="s">
        <v>43</v>
      </c>
      <c r="B24" s="56" t="s">
        <v>31</v>
      </c>
      <c r="C24" s="2" t="s">
        <v>34</v>
      </c>
      <c r="D24" s="6">
        <v>37128.980000000003</v>
      </c>
      <c r="E24" s="6">
        <v>35000</v>
      </c>
      <c r="F24" s="10"/>
    </row>
    <row r="25" spans="1:7" x14ac:dyDescent="0.3">
      <c r="A25" s="56" t="s">
        <v>43</v>
      </c>
      <c r="B25" s="56" t="s">
        <v>31</v>
      </c>
      <c r="C25" s="2" t="s">
        <v>50</v>
      </c>
      <c r="D25" s="6">
        <v>540</v>
      </c>
      <c r="E25" s="6">
        <v>540</v>
      </c>
      <c r="F25" s="10"/>
    </row>
    <row r="26" spans="1:7" x14ac:dyDescent="0.3">
      <c r="A26" s="56" t="s">
        <v>43</v>
      </c>
      <c r="B26" s="56" t="s">
        <v>31</v>
      </c>
      <c r="C26" s="2" t="s">
        <v>35</v>
      </c>
      <c r="D26" s="6">
        <v>500</v>
      </c>
      <c r="E26" s="6">
        <v>250</v>
      </c>
      <c r="F26" s="10"/>
    </row>
    <row r="27" spans="1:7" x14ac:dyDescent="0.3">
      <c r="A27" s="56" t="s">
        <v>43</v>
      </c>
      <c r="B27" s="56" t="s">
        <v>31</v>
      </c>
      <c r="C27" s="2" t="s">
        <v>36</v>
      </c>
      <c r="D27" s="6">
        <v>300</v>
      </c>
      <c r="E27" s="6"/>
      <c r="F27" s="10"/>
    </row>
    <row r="28" spans="1:7" x14ac:dyDescent="0.3">
      <c r="A28" s="56" t="s">
        <v>43</v>
      </c>
      <c r="B28" s="56" t="s">
        <v>31</v>
      </c>
      <c r="C28" s="2" t="s">
        <v>51</v>
      </c>
      <c r="D28" s="6">
        <v>650</v>
      </c>
      <c r="E28" s="6">
        <v>650</v>
      </c>
      <c r="F28" s="10"/>
    </row>
    <row r="29" spans="1:7" x14ac:dyDescent="0.3">
      <c r="A29" s="56" t="s">
        <v>43</v>
      </c>
      <c r="B29" s="56" t="s">
        <v>31</v>
      </c>
      <c r="C29" s="2" t="s">
        <v>41</v>
      </c>
      <c r="D29" s="6">
        <v>500</v>
      </c>
      <c r="E29" s="6">
        <v>500</v>
      </c>
      <c r="F29" s="10"/>
    </row>
    <row r="30" spans="1:7" x14ac:dyDescent="0.3">
      <c r="A30" s="42"/>
      <c r="B30" s="42"/>
      <c r="C30" s="43"/>
      <c r="D30" s="44"/>
      <c r="E30" s="44"/>
      <c r="F30" s="10"/>
    </row>
    <row r="31" spans="1:7" x14ac:dyDescent="0.3">
      <c r="A31" s="56" t="s">
        <v>52</v>
      </c>
      <c r="B31" s="58" t="s">
        <v>29</v>
      </c>
      <c r="C31" s="59"/>
      <c r="D31" s="5">
        <v>237840</v>
      </c>
      <c r="E31" s="25">
        <f>E32</f>
        <v>222600</v>
      </c>
      <c r="F31" s="30"/>
      <c r="G31" s="23"/>
    </row>
    <row r="32" spans="1:7" x14ac:dyDescent="0.3">
      <c r="A32" s="56" t="s">
        <v>52</v>
      </c>
      <c r="B32" s="56" t="s">
        <v>31</v>
      </c>
      <c r="C32" s="3" t="s">
        <v>29</v>
      </c>
      <c r="D32" s="5">
        <v>237840</v>
      </c>
      <c r="E32" s="5">
        <f>SUM(E33:E38)</f>
        <v>222600</v>
      </c>
      <c r="F32" s="10"/>
    </row>
    <row r="33" spans="1:7" x14ac:dyDescent="0.3">
      <c r="A33" s="56" t="s">
        <v>52</v>
      </c>
      <c r="B33" s="56" t="s">
        <v>31</v>
      </c>
      <c r="C33" s="2" t="s">
        <v>53</v>
      </c>
      <c r="D33" s="6">
        <v>200000</v>
      </c>
      <c r="E33" s="6">
        <v>194000</v>
      </c>
      <c r="F33" s="10"/>
    </row>
    <row r="34" spans="1:7" x14ac:dyDescent="0.3">
      <c r="A34" s="56" t="s">
        <v>52</v>
      </c>
      <c r="B34" s="56" t="s">
        <v>31</v>
      </c>
      <c r="C34" s="2" t="s">
        <v>50</v>
      </c>
      <c r="D34" s="6">
        <v>2600</v>
      </c>
      <c r="E34" s="6">
        <v>2600</v>
      </c>
      <c r="F34" s="10"/>
    </row>
    <row r="35" spans="1:7" x14ac:dyDescent="0.3">
      <c r="A35" s="56" t="s">
        <v>52</v>
      </c>
      <c r="B35" s="56" t="s">
        <v>31</v>
      </c>
      <c r="C35" s="2" t="s">
        <v>36</v>
      </c>
      <c r="D35" s="6">
        <v>6000</v>
      </c>
      <c r="E35" s="6">
        <v>4000</v>
      </c>
      <c r="F35" s="10"/>
    </row>
    <row r="36" spans="1:7" x14ac:dyDescent="0.3">
      <c r="A36" s="56" t="s">
        <v>52</v>
      </c>
      <c r="B36" s="56" t="s">
        <v>31</v>
      </c>
      <c r="C36" s="2" t="s">
        <v>37</v>
      </c>
      <c r="D36" s="6">
        <v>6500</v>
      </c>
      <c r="E36" s="6">
        <v>7000</v>
      </c>
      <c r="F36" s="10"/>
    </row>
    <row r="37" spans="1:7" x14ac:dyDescent="0.3">
      <c r="A37" s="56" t="s">
        <v>52</v>
      </c>
      <c r="B37" s="56" t="s">
        <v>31</v>
      </c>
      <c r="C37" s="2" t="s">
        <v>54</v>
      </c>
      <c r="D37" s="6">
        <v>20000</v>
      </c>
      <c r="E37" s="6">
        <v>15000</v>
      </c>
      <c r="F37" s="10"/>
    </row>
    <row r="38" spans="1:7" x14ac:dyDescent="0.3">
      <c r="A38" s="56" t="s">
        <v>52</v>
      </c>
      <c r="B38" s="56" t="s">
        <v>31</v>
      </c>
      <c r="C38" s="2" t="s">
        <v>41</v>
      </c>
      <c r="D38" s="6">
        <v>2740</v>
      </c>
      <c r="E38" s="6"/>
      <c r="F38" s="10"/>
    </row>
    <row r="39" spans="1:7" x14ac:dyDescent="0.3">
      <c r="A39" s="45"/>
      <c r="B39" s="45"/>
      <c r="C39" s="48"/>
      <c r="D39" s="47"/>
      <c r="E39" s="47"/>
      <c r="F39" s="49"/>
    </row>
    <row r="40" spans="1:7" x14ac:dyDescent="0.3">
      <c r="A40" s="56" t="s">
        <v>55</v>
      </c>
      <c r="B40" s="58" t="s">
        <v>29</v>
      </c>
      <c r="C40" s="59"/>
      <c r="D40" s="5">
        <v>11493.11</v>
      </c>
      <c r="E40" s="25">
        <v>16150</v>
      </c>
      <c r="F40" s="10"/>
      <c r="G40" s="11"/>
    </row>
    <row r="41" spans="1:7" x14ac:dyDescent="0.3">
      <c r="A41" s="56" t="s">
        <v>55</v>
      </c>
      <c r="B41" s="56" t="s">
        <v>31</v>
      </c>
      <c r="C41" s="3" t="s">
        <v>29</v>
      </c>
      <c r="D41" s="5">
        <v>11493.11</v>
      </c>
      <c r="E41" s="5">
        <v>16150</v>
      </c>
      <c r="F41" s="10"/>
    </row>
    <row r="42" spans="1:7" x14ac:dyDescent="0.3">
      <c r="A42" s="56" t="s">
        <v>55</v>
      </c>
      <c r="B42" s="56" t="s">
        <v>31</v>
      </c>
      <c r="C42" s="2" t="s">
        <v>34</v>
      </c>
      <c r="D42" s="6">
        <v>11403.11</v>
      </c>
      <c r="E42" s="6">
        <v>16000</v>
      </c>
      <c r="F42" s="10"/>
    </row>
    <row r="43" spans="1:7" x14ac:dyDescent="0.3">
      <c r="A43" s="56" t="s">
        <v>55</v>
      </c>
      <c r="B43" s="56" t="s">
        <v>31</v>
      </c>
      <c r="C43" s="2" t="s">
        <v>56</v>
      </c>
      <c r="D43" s="6">
        <v>90</v>
      </c>
      <c r="E43" s="6">
        <v>150</v>
      </c>
      <c r="F43" s="10"/>
    </row>
    <row r="44" spans="1:7" x14ac:dyDescent="0.3">
      <c r="A44" s="48"/>
      <c r="B44" s="48"/>
      <c r="C44" s="48"/>
      <c r="D44" s="48"/>
      <c r="E44" s="48"/>
      <c r="F44" s="49"/>
    </row>
    <row r="45" spans="1:7" x14ac:dyDescent="0.3">
      <c r="A45" s="56" t="s">
        <v>57</v>
      </c>
      <c r="B45" s="58" t="s">
        <v>29</v>
      </c>
      <c r="C45" s="59"/>
      <c r="D45" s="5">
        <v>83995.22</v>
      </c>
      <c r="E45" s="25">
        <f>E46</f>
        <v>81160</v>
      </c>
      <c r="F45" s="10"/>
      <c r="G45" s="11"/>
    </row>
    <row r="46" spans="1:7" x14ac:dyDescent="0.3">
      <c r="A46" s="56" t="s">
        <v>57</v>
      </c>
      <c r="B46" s="56" t="s">
        <v>31</v>
      </c>
      <c r="C46" s="3" t="s">
        <v>29</v>
      </c>
      <c r="D46" s="5">
        <v>83995.22</v>
      </c>
      <c r="E46" s="5">
        <f>SUM(E47:E55)</f>
        <v>81160</v>
      </c>
      <c r="F46" s="10"/>
    </row>
    <row r="47" spans="1:7" x14ac:dyDescent="0.3">
      <c r="A47" s="56" t="s">
        <v>57</v>
      </c>
      <c r="B47" s="56" t="s">
        <v>31</v>
      </c>
      <c r="C47" s="2" t="s">
        <v>33</v>
      </c>
      <c r="D47" s="6">
        <v>37018.800000000003</v>
      </c>
      <c r="E47" s="6">
        <v>38000</v>
      </c>
      <c r="F47" s="10"/>
    </row>
    <row r="48" spans="1:7" x14ac:dyDescent="0.3">
      <c r="A48" s="56" t="s">
        <v>57</v>
      </c>
      <c r="B48" s="56" t="s">
        <v>31</v>
      </c>
      <c r="C48" s="2" t="s">
        <v>34</v>
      </c>
      <c r="D48" s="6">
        <v>14000</v>
      </c>
      <c r="E48" s="6">
        <v>10000</v>
      </c>
      <c r="F48" s="10"/>
    </row>
    <row r="49" spans="1:7" x14ac:dyDescent="0.3">
      <c r="A49" s="56" t="s">
        <v>57</v>
      </c>
      <c r="B49" s="56" t="s">
        <v>31</v>
      </c>
      <c r="C49" s="2" t="s">
        <v>50</v>
      </c>
      <c r="D49" s="6">
        <v>180</v>
      </c>
      <c r="E49" s="6"/>
      <c r="F49" s="10"/>
    </row>
    <row r="50" spans="1:7" x14ac:dyDescent="0.3">
      <c r="A50" s="56" t="s">
        <v>57</v>
      </c>
      <c r="B50" s="56" t="s">
        <v>31</v>
      </c>
      <c r="C50" s="2" t="s">
        <v>35</v>
      </c>
      <c r="D50" s="6">
        <v>100</v>
      </c>
      <c r="E50" s="6">
        <v>500</v>
      </c>
      <c r="F50" s="10"/>
    </row>
    <row r="51" spans="1:7" x14ac:dyDescent="0.3">
      <c r="A51" s="56" t="s">
        <v>57</v>
      </c>
      <c r="B51" s="56" t="s">
        <v>31</v>
      </c>
      <c r="C51" s="2" t="s">
        <v>58</v>
      </c>
      <c r="D51" s="6">
        <v>1350</v>
      </c>
      <c r="E51" s="6">
        <v>2000</v>
      </c>
      <c r="F51" s="10"/>
    </row>
    <row r="52" spans="1:7" x14ac:dyDescent="0.3">
      <c r="A52" s="56" t="s">
        <v>57</v>
      </c>
      <c r="B52" s="56" t="s">
        <v>31</v>
      </c>
      <c r="C52" s="2" t="s">
        <v>36</v>
      </c>
      <c r="D52" s="6">
        <v>100</v>
      </c>
      <c r="E52" s="6">
        <v>300</v>
      </c>
      <c r="F52" s="10"/>
    </row>
    <row r="53" spans="1:7" x14ac:dyDescent="0.3">
      <c r="A53" s="56" t="s">
        <v>57</v>
      </c>
      <c r="B53" s="56" t="s">
        <v>31</v>
      </c>
      <c r="C53" s="2" t="s">
        <v>37</v>
      </c>
      <c r="D53" s="6">
        <v>8316.42</v>
      </c>
      <c r="E53" s="6">
        <v>5000</v>
      </c>
      <c r="F53" s="10"/>
    </row>
    <row r="54" spans="1:7" x14ac:dyDescent="0.3">
      <c r="A54" s="56" t="s">
        <v>57</v>
      </c>
      <c r="B54" s="56" t="s">
        <v>31</v>
      </c>
      <c r="C54" s="2" t="s">
        <v>59</v>
      </c>
      <c r="D54" s="6">
        <v>80</v>
      </c>
      <c r="E54" s="6">
        <v>360</v>
      </c>
      <c r="F54" s="10"/>
    </row>
    <row r="55" spans="1:7" x14ac:dyDescent="0.3">
      <c r="A55" s="56" t="s">
        <v>57</v>
      </c>
      <c r="B55" s="56" t="s">
        <v>31</v>
      </c>
      <c r="C55" s="2" t="s">
        <v>41</v>
      </c>
      <c r="D55" s="6">
        <v>22850</v>
      </c>
      <c r="E55" s="6">
        <v>25000</v>
      </c>
      <c r="F55" s="10"/>
    </row>
    <row r="56" spans="1:7" x14ac:dyDescent="0.3">
      <c r="A56" s="45"/>
      <c r="B56" s="45"/>
      <c r="C56" s="48"/>
      <c r="D56" s="47"/>
      <c r="E56" s="47"/>
      <c r="F56" s="49"/>
    </row>
    <row r="57" spans="1:7" x14ac:dyDescent="0.3">
      <c r="A57" s="56" t="s">
        <v>60</v>
      </c>
      <c r="B57" s="58" t="s">
        <v>29</v>
      </c>
      <c r="C57" s="59"/>
      <c r="D57" s="5">
        <v>157560</v>
      </c>
      <c r="E57" s="25">
        <f>E58</f>
        <v>173150</v>
      </c>
      <c r="F57" s="10"/>
      <c r="G57" s="11"/>
    </row>
    <row r="58" spans="1:7" x14ac:dyDescent="0.3">
      <c r="A58" s="56" t="s">
        <v>60</v>
      </c>
      <c r="B58" s="56" t="s">
        <v>31</v>
      </c>
      <c r="C58" s="3" t="s">
        <v>29</v>
      </c>
      <c r="D58" s="5">
        <v>157560</v>
      </c>
      <c r="E58" s="5">
        <f>SUM(E59:E68)</f>
        <v>173150</v>
      </c>
      <c r="F58" s="10"/>
    </row>
    <row r="59" spans="1:7" x14ac:dyDescent="0.3">
      <c r="A59" s="56" t="s">
        <v>60</v>
      </c>
      <c r="B59" s="56" t="s">
        <v>31</v>
      </c>
      <c r="C59" s="2" t="s">
        <v>33</v>
      </c>
      <c r="D59" s="6">
        <v>54420</v>
      </c>
      <c r="E59" s="6">
        <v>83600</v>
      </c>
      <c r="F59" s="10"/>
    </row>
    <row r="60" spans="1:7" x14ac:dyDescent="0.3">
      <c r="A60" s="56" t="s">
        <v>60</v>
      </c>
      <c r="B60" s="56" t="s">
        <v>31</v>
      </c>
      <c r="C60" s="2" t="s">
        <v>34</v>
      </c>
      <c r="D60" s="6">
        <v>84090</v>
      </c>
      <c r="E60" s="6">
        <v>78000</v>
      </c>
      <c r="F60" s="10"/>
    </row>
    <row r="61" spans="1:7" x14ac:dyDescent="0.3">
      <c r="A61" s="56" t="s">
        <v>60</v>
      </c>
      <c r="B61" s="56" t="s">
        <v>31</v>
      </c>
      <c r="C61" s="2" t="s">
        <v>61</v>
      </c>
      <c r="D61" s="6">
        <v>500</v>
      </c>
      <c r="E61" s="6"/>
      <c r="F61" s="10"/>
    </row>
    <row r="62" spans="1:7" x14ac:dyDescent="0.3">
      <c r="A62" s="56" t="s">
        <v>60</v>
      </c>
      <c r="B62" s="56" t="s">
        <v>31</v>
      </c>
      <c r="C62" s="2" t="s">
        <v>35</v>
      </c>
      <c r="D62" s="6">
        <v>300</v>
      </c>
      <c r="E62" s="6">
        <v>300</v>
      </c>
      <c r="F62" s="10"/>
    </row>
    <row r="63" spans="1:7" x14ac:dyDescent="0.3">
      <c r="A63" s="56" t="s">
        <v>60</v>
      </c>
      <c r="B63" s="56" t="s">
        <v>31</v>
      </c>
      <c r="C63" s="2" t="s">
        <v>36</v>
      </c>
      <c r="D63" s="6">
        <v>300</v>
      </c>
      <c r="E63" s="6">
        <v>300</v>
      </c>
      <c r="F63" s="10"/>
    </row>
    <row r="64" spans="1:7" x14ac:dyDescent="0.3">
      <c r="A64" s="56" t="s">
        <v>60</v>
      </c>
      <c r="B64" s="56" t="s">
        <v>31</v>
      </c>
      <c r="C64" s="2" t="s">
        <v>62</v>
      </c>
      <c r="D64" s="6">
        <v>5000</v>
      </c>
      <c r="E64" s="6">
        <v>3000</v>
      </c>
      <c r="F64" s="10"/>
    </row>
    <row r="65" spans="1:7" x14ac:dyDescent="0.3">
      <c r="A65" s="56" t="s">
        <v>60</v>
      </c>
      <c r="B65" s="56" t="s">
        <v>31</v>
      </c>
      <c r="C65" s="2" t="s">
        <v>37</v>
      </c>
      <c r="D65" s="6">
        <v>3500</v>
      </c>
      <c r="E65" s="6">
        <v>3500</v>
      </c>
      <c r="F65" s="10"/>
    </row>
    <row r="66" spans="1:7" x14ac:dyDescent="0.3">
      <c r="A66" s="56" t="s">
        <v>60</v>
      </c>
      <c r="B66" s="56" t="s">
        <v>31</v>
      </c>
      <c r="C66" s="2" t="s">
        <v>63</v>
      </c>
      <c r="D66" s="6">
        <v>6000</v>
      </c>
      <c r="E66" s="6">
        <v>1000</v>
      </c>
      <c r="F66" s="10"/>
    </row>
    <row r="67" spans="1:7" x14ac:dyDescent="0.3">
      <c r="A67" s="56" t="s">
        <v>60</v>
      </c>
      <c r="B67" s="56" t="s">
        <v>31</v>
      </c>
      <c r="C67" s="2" t="s">
        <v>59</v>
      </c>
      <c r="D67" s="6">
        <v>1950</v>
      </c>
      <c r="E67" s="6">
        <v>1950</v>
      </c>
      <c r="F67" s="10"/>
    </row>
    <row r="68" spans="1:7" x14ac:dyDescent="0.3">
      <c r="A68" s="56" t="s">
        <v>60</v>
      </c>
      <c r="B68" s="56" t="s">
        <v>31</v>
      </c>
      <c r="C68" s="2" t="s">
        <v>41</v>
      </c>
      <c r="D68" s="6">
        <v>1500</v>
      </c>
      <c r="E68" s="6">
        <v>1500</v>
      </c>
      <c r="F68" s="10"/>
    </row>
    <row r="69" spans="1:7" x14ac:dyDescent="0.3">
      <c r="A69" s="45"/>
      <c r="B69" s="45"/>
      <c r="C69" s="48"/>
      <c r="D69" s="47"/>
      <c r="E69" s="47"/>
      <c r="F69" s="49"/>
    </row>
    <row r="70" spans="1:7" x14ac:dyDescent="0.3">
      <c r="A70" s="56" t="s">
        <v>64</v>
      </c>
      <c r="B70" s="58" t="s">
        <v>29</v>
      </c>
      <c r="C70" s="60"/>
      <c r="D70" s="5">
        <v>34</v>
      </c>
      <c r="E70" s="5"/>
      <c r="F70" s="10"/>
    </row>
    <row r="71" spans="1:7" x14ac:dyDescent="0.3">
      <c r="A71" s="56" t="s">
        <v>64</v>
      </c>
      <c r="B71" s="4" t="s">
        <v>44</v>
      </c>
      <c r="C71" s="3" t="s">
        <v>29</v>
      </c>
      <c r="D71" s="5">
        <v>-4500</v>
      </c>
      <c r="E71" s="5"/>
      <c r="F71" s="10"/>
    </row>
    <row r="72" spans="1:7" x14ac:dyDescent="0.3">
      <c r="A72" s="56" t="s">
        <v>64</v>
      </c>
      <c r="B72" s="4"/>
      <c r="C72" s="2" t="s">
        <v>65</v>
      </c>
      <c r="D72" s="6">
        <v>-4500</v>
      </c>
      <c r="E72" s="6"/>
      <c r="F72" s="10"/>
    </row>
    <row r="73" spans="1:7" x14ac:dyDescent="0.3">
      <c r="A73" s="56" t="s">
        <v>64</v>
      </c>
      <c r="B73" s="4" t="s">
        <v>31</v>
      </c>
      <c r="C73" s="3" t="s">
        <v>29</v>
      </c>
      <c r="D73" s="5">
        <v>4534</v>
      </c>
      <c r="E73" s="5"/>
      <c r="F73" s="10"/>
    </row>
    <row r="74" spans="1:7" x14ac:dyDescent="0.3">
      <c r="A74" s="56" t="s">
        <v>64</v>
      </c>
      <c r="B74" s="4"/>
      <c r="C74" s="2" t="s">
        <v>34</v>
      </c>
      <c r="D74" s="6">
        <v>2534</v>
      </c>
      <c r="E74" s="6"/>
      <c r="F74" s="10"/>
    </row>
    <row r="75" spans="1:7" x14ac:dyDescent="0.3">
      <c r="A75" s="56" t="s">
        <v>64</v>
      </c>
      <c r="B75" s="4"/>
      <c r="C75" s="2" t="s">
        <v>50</v>
      </c>
      <c r="D75" s="6">
        <v>500</v>
      </c>
      <c r="E75" s="6"/>
      <c r="F75" s="10"/>
    </row>
    <row r="76" spans="1:7" x14ac:dyDescent="0.3">
      <c r="A76" s="56" t="s">
        <v>64</v>
      </c>
      <c r="B76" s="4"/>
      <c r="C76" s="2" t="s">
        <v>41</v>
      </c>
      <c r="D76" s="6">
        <v>1500</v>
      </c>
      <c r="E76" s="6"/>
      <c r="F76" s="10"/>
    </row>
    <row r="77" spans="1:7" x14ac:dyDescent="0.3">
      <c r="A77" s="45"/>
      <c r="B77" s="45"/>
      <c r="C77" s="48"/>
      <c r="D77" s="47"/>
      <c r="E77" s="47"/>
      <c r="F77" s="49"/>
    </row>
    <row r="78" spans="1:7" x14ac:dyDescent="0.3">
      <c r="A78" s="56" t="s">
        <v>66</v>
      </c>
      <c r="B78" s="58" t="s">
        <v>29</v>
      </c>
      <c r="C78" s="59"/>
      <c r="D78" s="5">
        <v>41750</v>
      </c>
      <c r="E78" s="25">
        <f>E79</f>
        <v>22250</v>
      </c>
      <c r="F78" s="10"/>
    </row>
    <row r="79" spans="1:7" x14ac:dyDescent="0.3">
      <c r="A79" s="56" t="s">
        <v>66</v>
      </c>
      <c r="B79" s="56" t="s">
        <v>31</v>
      </c>
      <c r="C79" s="3" t="s">
        <v>29</v>
      </c>
      <c r="D79" s="5">
        <v>41750</v>
      </c>
      <c r="E79" s="5">
        <f>SUM(E80:E86)</f>
        <v>22250</v>
      </c>
      <c r="F79" s="30"/>
      <c r="G79" s="23"/>
    </row>
    <row r="80" spans="1:7" x14ac:dyDescent="0.3">
      <c r="A80" s="56" t="s">
        <v>66</v>
      </c>
      <c r="B80" s="56" t="s">
        <v>31</v>
      </c>
      <c r="C80" s="2" t="s">
        <v>35</v>
      </c>
      <c r="D80" s="6">
        <v>250</v>
      </c>
      <c r="E80" s="6">
        <v>500</v>
      </c>
      <c r="F80" s="10"/>
    </row>
    <row r="81" spans="1:6" x14ac:dyDescent="0.3">
      <c r="A81" s="56" t="s">
        <v>66</v>
      </c>
      <c r="B81" s="56" t="s">
        <v>31</v>
      </c>
      <c r="C81" s="2" t="s">
        <v>67</v>
      </c>
      <c r="D81" s="6">
        <v>250</v>
      </c>
      <c r="E81" s="6">
        <v>0</v>
      </c>
      <c r="F81" s="10"/>
    </row>
    <row r="82" spans="1:6" x14ac:dyDescent="0.3">
      <c r="A82" s="56" t="s">
        <v>66</v>
      </c>
      <c r="B82" s="56" t="s">
        <v>31</v>
      </c>
      <c r="C82" s="2" t="s">
        <v>36</v>
      </c>
      <c r="D82" s="6">
        <v>1000</v>
      </c>
      <c r="E82" s="6">
        <v>750</v>
      </c>
      <c r="F82" s="10"/>
    </row>
    <row r="83" spans="1:6" x14ac:dyDescent="0.3">
      <c r="A83" s="56" t="s">
        <v>66</v>
      </c>
      <c r="B83" s="56" t="s">
        <v>31</v>
      </c>
      <c r="C83" s="2" t="s">
        <v>37</v>
      </c>
      <c r="D83" s="6">
        <v>7500</v>
      </c>
      <c r="E83" s="6">
        <v>7500</v>
      </c>
      <c r="F83" s="10"/>
    </row>
    <row r="84" spans="1:6" x14ac:dyDescent="0.3">
      <c r="A84" s="56" t="s">
        <v>66</v>
      </c>
      <c r="B84" s="56" t="s">
        <v>31</v>
      </c>
      <c r="C84" s="2" t="s">
        <v>59</v>
      </c>
      <c r="D84" s="6">
        <v>1000</v>
      </c>
      <c r="E84" s="6">
        <v>1200</v>
      </c>
      <c r="F84" s="10"/>
    </row>
    <row r="85" spans="1:6" x14ac:dyDescent="0.3">
      <c r="A85" s="56" t="s">
        <v>66</v>
      </c>
      <c r="B85" s="56" t="s">
        <v>31</v>
      </c>
      <c r="C85" s="2" t="s">
        <v>68</v>
      </c>
      <c r="D85" s="6">
        <v>500</v>
      </c>
      <c r="E85" s="6">
        <v>300</v>
      </c>
      <c r="F85" s="10"/>
    </row>
    <row r="86" spans="1:6" x14ac:dyDescent="0.3">
      <c r="A86" s="56" t="s">
        <v>66</v>
      </c>
      <c r="B86" s="56" t="s">
        <v>31</v>
      </c>
      <c r="C86" s="2" t="s">
        <v>41</v>
      </c>
      <c r="D86" s="6">
        <v>31250</v>
      </c>
      <c r="E86" s="6">
        <v>12000</v>
      </c>
      <c r="F86" s="10"/>
    </row>
    <row r="87" spans="1:6" x14ac:dyDescent="0.3">
      <c r="A87" s="42"/>
      <c r="B87" s="42"/>
      <c r="C87" s="51"/>
      <c r="D87" s="44"/>
      <c r="E87" s="44"/>
      <c r="F87" s="50"/>
    </row>
    <row r="88" spans="1:6" x14ac:dyDescent="0.3">
      <c r="A88" s="61" t="s">
        <v>69</v>
      </c>
      <c r="B88" s="58" t="s">
        <v>29</v>
      </c>
      <c r="C88" s="59"/>
      <c r="D88" s="5">
        <v>65340</v>
      </c>
      <c r="E88" s="25">
        <f>E89</f>
        <v>14700</v>
      </c>
      <c r="F88" s="30"/>
    </row>
    <row r="89" spans="1:6" x14ac:dyDescent="0.3">
      <c r="A89" s="56" t="s">
        <v>70</v>
      </c>
      <c r="B89" s="56" t="s">
        <v>31</v>
      </c>
      <c r="C89" s="3" t="s">
        <v>29</v>
      </c>
      <c r="D89" s="5">
        <v>65340</v>
      </c>
      <c r="E89" s="5">
        <f>SUM(E90:E97)</f>
        <v>14700</v>
      </c>
      <c r="F89" s="10"/>
    </row>
    <row r="90" spans="1:6" x14ac:dyDescent="0.3">
      <c r="A90" s="56" t="s">
        <v>70</v>
      </c>
      <c r="B90" s="56" t="s">
        <v>31</v>
      </c>
      <c r="C90" s="2" t="s">
        <v>33</v>
      </c>
      <c r="D90" s="6">
        <v>56000</v>
      </c>
      <c r="E90" s="6"/>
      <c r="F90" s="10"/>
    </row>
    <row r="91" spans="1:6" x14ac:dyDescent="0.3">
      <c r="A91" s="56"/>
      <c r="B91" s="56"/>
      <c r="C91" s="15" t="s">
        <v>34</v>
      </c>
      <c r="D91" s="6"/>
      <c r="E91" s="6"/>
      <c r="F91" s="10"/>
    </row>
    <row r="92" spans="1:6" x14ac:dyDescent="0.3">
      <c r="A92" s="56" t="s">
        <v>70</v>
      </c>
      <c r="B92" s="56" t="s">
        <v>31</v>
      </c>
      <c r="C92" s="2" t="s">
        <v>35</v>
      </c>
      <c r="D92" s="6">
        <v>200</v>
      </c>
      <c r="E92" s="6">
        <v>1000</v>
      </c>
      <c r="F92" s="10"/>
    </row>
    <row r="93" spans="1:6" x14ac:dyDescent="0.3">
      <c r="A93" s="56" t="s">
        <v>70</v>
      </c>
      <c r="B93" s="56" t="s">
        <v>31</v>
      </c>
      <c r="C93" s="2" t="s">
        <v>36</v>
      </c>
      <c r="D93" s="6">
        <v>300</v>
      </c>
      <c r="E93" s="6">
        <v>500</v>
      </c>
      <c r="F93" s="10"/>
    </row>
    <row r="94" spans="1:6" x14ac:dyDescent="0.3">
      <c r="A94" s="56" t="s">
        <v>70</v>
      </c>
      <c r="B94" s="56" t="s">
        <v>31</v>
      </c>
      <c r="C94" s="2" t="s">
        <v>37</v>
      </c>
      <c r="D94" s="6">
        <v>6000</v>
      </c>
      <c r="E94" s="6">
        <v>6000</v>
      </c>
      <c r="F94" s="10"/>
    </row>
    <row r="95" spans="1:6" x14ac:dyDescent="0.3">
      <c r="A95" s="56" t="s">
        <v>70</v>
      </c>
      <c r="B95" s="56" t="s">
        <v>31</v>
      </c>
      <c r="C95" s="2" t="s">
        <v>63</v>
      </c>
      <c r="D95" s="6">
        <v>600</v>
      </c>
      <c r="E95" s="6">
        <v>600</v>
      </c>
      <c r="F95" s="10"/>
    </row>
    <row r="96" spans="1:6" x14ac:dyDescent="0.3">
      <c r="A96" s="56" t="s">
        <v>70</v>
      </c>
      <c r="B96" s="56" t="s">
        <v>31</v>
      </c>
      <c r="C96" s="2" t="s">
        <v>59</v>
      </c>
      <c r="D96" s="6">
        <v>1440</v>
      </c>
      <c r="E96" s="6">
        <v>1600</v>
      </c>
      <c r="F96" s="10"/>
    </row>
    <row r="97" spans="1:7" x14ac:dyDescent="0.3">
      <c r="A97" s="56" t="s">
        <v>70</v>
      </c>
      <c r="B97" s="56" t="s">
        <v>31</v>
      </c>
      <c r="C97" s="2" t="s">
        <v>41</v>
      </c>
      <c r="D97" s="6">
        <v>800</v>
      </c>
      <c r="E97" s="6">
        <v>5000</v>
      </c>
      <c r="F97" s="10"/>
    </row>
    <row r="98" spans="1:7" x14ac:dyDescent="0.3">
      <c r="A98" s="45"/>
      <c r="B98" s="45"/>
      <c r="C98" s="48"/>
      <c r="D98" s="47"/>
      <c r="E98" s="47"/>
      <c r="F98" s="49"/>
    </row>
    <row r="99" spans="1:7" x14ac:dyDescent="0.3">
      <c r="A99" s="56" t="s">
        <v>71</v>
      </c>
      <c r="B99" s="58" t="s">
        <v>29</v>
      </c>
      <c r="C99" s="59"/>
      <c r="D99" s="5">
        <v>9200</v>
      </c>
      <c r="E99" s="25">
        <f>E100</f>
        <v>10100</v>
      </c>
      <c r="F99" s="10"/>
    </row>
    <row r="100" spans="1:7" x14ac:dyDescent="0.3">
      <c r="A100" s="56" t="s">
        <v>71</v>
      </c>
      <c r="B100" s="56" t="s">
        <v>31</v>
      </c>
      <c r="C100" s="3" t="s">
        <v>29</v>
      </c>
      <c r="D100" s="5">
        <v>9200</v>
      </c>
      <c r="E100" s="5">
        <f>SUM(E101:E106)</f>
        <v>10100</v>
      </c>
      <c r="F100" s="10"/>
    </row>
    <row r="101" spans="1:7" x14ac:dyDescent="0.3">
      <c r="A101" s="56" t="s">
        <v>71</v>
      </c>
      <c r="B101" s="56" t="s">
        <v>31</v>
      </c>
      <c r="C101" s="2" t="s">
        <v>61</v>
      </c>
      <c r="D101" s="6">
        <v>200</v>
      </c>
      <c r="E101" s="6">
        <v>0</v>
      </c>
      <c r="F101" s="10"/>
    </row>
    <row r="102" spans="1:7" x14ac:dyDescent="0.3">
      <c r="A102" s="56" t="s">
        <v>71</v>
      </c>
      <c r="B102" s="56" t="s">
        <v>31</v>
      </c>
      <c r="C102" s="2" t="s">
        <v>35</v>
      </c>
      <c r="D102" s="6">
        <v>400</v>
      </c>
      <c r="E102" s="6">
        <v>400</v>
      </c>
      <c r="F102" s="10"/>
    </row>
    <row r="103" spans="1:7" x14ac:dyDescent="0.3">
      <c r="A103" s="56" t="s">
        <v>71</v>
      </c>
      <c r="B103" s="56" t="s">
        <v>31</v>
      </c>
      <c r="C103" s="2" t="s">
        <v>36</v>
      </c>
      <c r="D103" s="6">
        <v>500</v>
      </c>
      <c r="E103" s="6">
        <v>500</v>
      </c>
      <c r="F103" s="10"/>
    </row>
    <row r="104" spans="1:7" x14ac:dyDescent="0.3">
      <c r="A104" s="56" t="s">
        <v>71</v>
      </c>
      <c r="B104" s="56" t="s">
        <v>31</v>
      </c>
      <c r="C104" s="2" t="s">
        <v>37</v>
      </c>
      <c r="D104" s="6">
        <v>4500</v>
      </c>
      <c r="E104" s="6">
        <v>6000</v>
      </c>
      <c r="F104" s="10"/>
    </row>
    <row r="105" spans="1:7" x14ac:dyDescent="0.3">
      <c r="A105" s="56" t="s">
        <v>71</v>
      </c>
      <c r="B105" s="56" t="s">
        <v>31</v>
      </c>
      <c r="C105" s="2" t="s">
        <v>59</v>
      </c>
      <c r="D105" s="6">
        <v>1600</v>
      </c>
      <c r="E105" s="6">
        <v>1200</v>
      </c>
      <c r="F105" s="10"/>
    </row>
    <row r="106" spans="1:7" x14ac:dyDescent="0.3">
      <c r="A106" s="56" t="s">
        <v>71</v>
      </c>
      <c r="B106" s="56" t="s">
        <v>31</v>
      </c>
      <c r="C106" s="2" t="s">
        <v>41</v>
      </c>
      <c r="D106" s="6">
        <v>2000</v>
      </c>
      <c r="E106" s="6">
        <v>2000</v>
      </c>
      <c r="F106" s="10"/>
    </row>
    <row r="107" spans="1:7" x14ac:dyDescent="0.3">
      <c r="A107" s="45"/>
      <c r="B107" s="45"/>
      <c r="C107" s="48"/>
      <c r="D107" s="47"/>
      <c r="E107" s="47"/>
      <c r="F107" s="49"/>
    </row>
    <row r="108" spans="1:7" x14ac:dyDescent="0.3">
      <c r="A108" s="56" t="s">
        <v>72</v>
      </c>
      <c r="B108" s="58" t="s">
        <v>29</v>
      </c>
      <c r="C108" s="59"/>
      <c r="D108" s="5">
        <v>8755</v>
      </c>
      <c r="E108" s="25">
        <f>E109</f>
        <v>11500</v>
      </c>
      <c r="F108" s="17"/>
      <c r="G108" s="11"/>
    </row>
    <row r="109" spans="1:7" x14ac:dyDescent="0.3">
      <c r="A109" s="56" t="s">
        <v>72</v>
      </c>
      <c r="B109" s="56" t="s">
        <v>31</v>
      </c>
      <c r="C109" s="3" t="s">
        <v>29</v>
      </c>
      <c r="D109" s="5">
        <v>8755</v>
      </c>
      <c r="E109" s="5">
        <f>SUM(E110:E112)</f>
        <v>11500</v>
      </c>
    </row>
    <row r="110" spans="1:7" x14ac:dyDescent="0.3">
      <c r="A110" s="56" t="s">
        <v>72</v>
      </c>
      <c r="B110" s="56" t="s">
        <v>31</v>
      </c>
      <c r="C110" s="2" t="s">
        <v>34</v>
      </c>
      <c r="D110" s="6">
        <v>2755</v>
      </c>
      <c r="E110" s="6">
        <v>6000</v>
      </c>
    </row>
    <row r="111" spans="1:7" x14ac:dyDescent="0.3">
      <c r="A111" s="56" t="s">
        <v>72</v>
      </c>
      <c r="B111" s="56" t="s">
        <v>31</v>
      </c>
      <c r="C111" s="2" t="s">
        <v>36</v>
      </c>
      <c r="D111" s="6">
        <v>1000</v>
      </c>
      <c r="E111" s="6">
        <v>500</v>
      </c>
    </row>
    <row r="112" spans="1:7" x14ac:dyDescent="0.3">
      <c r="A112" s="56" t="s">
        <v>72</v>
      </c>
      <c r="B112" s="56" t="s">
        <v>31</v>
      </c>
      <c r="C112" s="2" t="s">
        <v>41</v>
      </c>
      <c r="D112" s="6">
        <v>5000</v>
      </c>
      <c r="E112" s="6">
        <v>5000</v>
      </c>
    </row>
    <row r="113" spans="1:7" x14ac:dyDescent="0.3">
      <c r="A113" s="45"/>
      <c r="B113" s="45"/>
      <c r="C113" s="48"/>
      <c r="D113" s="47"/>
      <c r="E113" s="47"/>
    </row>
    <row r="114" spans="1:7" x14ac:dyDescent="0.3">
      <c r="A114" s="56" t="s">
        <v>73</v>
      </c>
      <c r="B114" s="58" t="s">
        <v>29</v>
      </c>
      <c r="C114" s="59"/>
      <c r="D114" s="5">
        <v>37778.300000000003</v>
      </c>
      <c r="E114" s="25">
        <f>E115+E117+E119</f>
        <v>37070</v>
      </c>
      <c r="F114" s="10"/>
      <c r="G114" s="11"/>
    </row>
    <row r="115" spans="1:7" x14ac:dyDescent="0.3">
      <c r="A115" s="56" t="s">
        <v>73</v>
      </c>
      <c r="B115" s="56" t="s">
        <v>44</v>
      </c>
      <c r="C115" s="3" t="s">
        <v>29</v>
      </c>
      <c r="D115" s="5">
        <v>-1000</v>
      </c>
      <c r="E115" s="5">
        <v>-5000</v>
      </c>
    </row>
    <row r="116" spans="1:7" x14ac:dyDescent="0.3">
      <c r="A116" s="56" t="s">
        <v>73</v>
      </c>
      <c r="B116" s="56" t="s">
        <v>44</v>
      </c>
      <c r="C116" s="2" t="s">
        <v>74</v>
      </c>
      <c r="D116" s="6">
        <v>-1000</v>
      </c>
      <c r="E116" s="6">
        <v>-5000</v>
      </c>
    </row>
    <row r="117" spans="1:7" x14ac:dyDescent="0.3">
      <c r="A117" s="56" t="s">
        <v>73</v>
      </c>
      <c r="B117" s="56" t="s">
        <v>47</v>
      </c>
      <c r="C117" s="3" t="s">
        <v>29</v>
      </c>
      <c r="D117" s="5">
        <v>2800</v>
      </c>
      <c r="E117" s="5">
        <v>3500</v>
      </c>
    </row>
    <row r="118" spans="1:7" x14ac:dyDescent="0.3">
      <c r="A118" s="56" t="s">
        <v>73</v>
      </c>
      <c r="B118" s="56" t="s">
        <v>47</v>
      </c>
      <c r="C118" s="2" t="s">
        <v>75</v>
      </c>
      <c r="D118" s="6">
        <v>2800</v>
      </c>
      <c r="E118" s="6">
        <v>3500</v>
      </c>
    </row>
    <row r="119" spans="1:7" x14ac:dyDescent="0.3">
      <c r="A119" s="56" t="s">
        <v>73</v>
      </c>
      <c r="B119" s="56" t="s">
        <v>31</v>
      </c>
      <c r="C119" s="3" t="s">
        <v>29</v>
      </c>
      <c r="D119" s="5">
        <v>35978.300000000003</v>
      </c>
      <c r="E119" s="5">
        <f>SUM(E120:E128)</f>
        <v>38570</v>
      </c>
    </row>
    <row r="120" spans="1:7" x14ac:dyDescent="0.3">
      <c r="A120" s="56" t="s">
        <v>73</v>
      </c>
      <c r="B120" s="56" t="s">
        <v>31</v>
      </c>
      <c r="C120" s="2" t="s">
        <v>49</v>
      </c>
      <c r="D120" s="6">
        <v>2500</v>
      </c>
      <c r="E120" s="6">
        <v>3000</v>
      </c>
    </row>
    <row r="121" spans="1:7" x14ac:dyDescent="0.3">
      <c r="A121" s="56" t="s">
        <v>73</v>
      </c>
      <c r="B121" s="56" t="s">
        <v>31</v>
      </c>
      <c r="C121" s="2" t="s">
        <v>34</v>
      </c>
      <c r="D121" s="6">
        <v>30408.3</v>
      </c>
      <c r="E121" s="6">
        <v>32000</v>
      </c>
    </row>
    <row r="122" spans="1:7" x14ac:dyDescent="0.3">
      <c r="A122" s="56" t="s">
        <v>73</v>
      </c>
      <c r="B122" s="56" t="s">
        <v>31</v>
      </c>
      <c r="C122" s="2" t="s">
        <v>50</v>
      </c>
      <c r="D122" s="6">
        <v>870</v>
      </c>
      <c r="E122" s="6">
        <v>870</v>
      </c>
    </row>
    <row r="123" spans="1:7" x14ac:dyDescent="0.3">
      <c r="A123" s="56" t="s">
        <v>73</v>
      </c>
      <c r="B123" s="56" t="s">
        <v>31</v>
      </c>
      <c r="C123" s="2" t="s">
        <v>76</v>
      </c>
      <c r="D123" s="6"/>
      <c r="E123" s="6">
        <v>500</v>
      </c>
    </row>
    <row r="124" spans="1:7" x14ac:dyDescent="0.3">
      <c r="A124" s="56" t="s">
        <v>73</v>
      </c>
      <c r="B124" s="56" t="s">
        <v>31</v>
      </c>
      <c r="C124" s="2" t="s">
        <v>35</v>
      </c>
      <c r="D124" s="6">
        <v>300</v>
      </c>
      <c r="E124" s="6">
        <v>300</v>
      </c>
    </row>
    <row r="125" spans="1:7" x14ac:dyDescent="0.3">
      <c r="A125" s="56" t="s">
        <v>73</v>
      </c>
      <c r="B125" s="56" t="s">
        <v>31</v>
      </c>
      <c r="C125" s="2" t="s">
        <v>67</v>
      </c>
      <c r="D125" s="6">
        <v>50</v>
      </c>
      <c r="E125" s="6">
        <v>50</v>
      </c>
    </row>
    <row r="126" spans="1:7" x14ac:dyDescent="0.3">
      <c r="A126" s="56" t="s">
        <v>73</v>
      </c>
      <c r="B126" s="56" t="s">
        <v>31</v>
      </c>
      <c r="C126" s="2" t="s">
        <v>36</v>
      </c>
      <c r="D126" s="6">
        <v>150</v>
      </c>
      <c r="E126" s="6">
        <v>150</v>
      </c>
    </row>
    <row r="127" spans="1:7" x14ac:dyDescent="0.3">
      <c r="A127" s="56" t="s">
        <v>73</v>
      </c>
      <c r="B127" s="56" t="s">
        <v>31</v>
      </c>
      <c r="C127" s="2" t="s">
        <v>63</v>
      </c>
      <c r="D127" s="6">
        <v>100</v>
      </c>
      <c r="E127" s="6">
        <v>100</v>
      </c>
    </row>
    <row r="128" spans="1:7" x14ac:dyDescent="0.3">
      <c r="A128" s="56" t="s">
        <v>73</v>
      </c>
      <c r="B128" s="56" t="s">
        <v>31</v>
      </c>
      <c r="C128" s="2" t="s">
        <v>41</v>
      </c>
      <c r="D128" s="6">
        <v>1600</v>
      </c>
      <c r="E128" s="6">
        <v>1600</v>
      </c>
    </row>
    <row r="129" spans="1:8" x14ac:dyDescent="0.3">
      <c r="A129" s="4"/>
      <c r="B129" s="4"/>
      <c r="C129" s="63"/>
      <c r="D129" s="6"/>
      <c r="E129" s="6"/>
    </row>
    <row r="130" spans="1:8" x14ac:dyDescent="0.3">
      <c r="A130" s="56" t="s">
        <v>142</v>
      </c>
      <c r="B130" s="58" t="s">
        <v>29</v>
      </c>
      <c r="C130" s="59"/>
      <c r="D130" s="5">
        <v>-2786015.09</v>
      </c>
      <c r="E130" s="64">
        <f>E131+E137</f>
        <v>-3201770.2600000002</v>
      </c>
      <c r="F130"/>
      <c r="G130" s="17">
        <f t="shared" ref="G130:G164" si="0">E130-D130</f>
        <v>-415755.17000000039</v>
      </c>
      <c r="H130" s="11">
        <f t="shared" ref="H130" si="1">G130/D130</f>
        <v>0.1492293317047326</v>
      </c>
    </row>
    <row r="131" spans="1:8" x14ac:dyDescent="0.3">
      <c r="A131" s="56" t="s">
        <v>142</v>
      </c>
      <c r="B131" s="56" t="s">
        <v>44</v>
      </c>
      <c r="C131" s="3" t="s">
        <v>29</v>
      </c>
      <c r="D131" s="5">
        <v>-7241375.6100000003</v>
      </c>
      <c r="E131" s="5">
        <f>SUM(E132:E135)</f>
        <v>-7271176.6399999997</v>
      </c>
      <c r="F131"/>
      <c r="G131" s="17"/>
      <c r="H131" s="11"/>
    </row>
    <row r="132" spans="1:8" x14ac:dyDescent="0.3">
      <c r="A132" s="56" t="s">
        <v>142</v>
      </c>
      <c r="B132" s="56" t="s">
        <v>44</v>
      </c>
      <c r="C132" s="2" t="s">
        <v>143</v>
      </c>
      <c r="D132" s="6">
        <v>-6602752.0700000003</v>
      </c>
      <c r="E132" s="6">
        <v>-6131848</v>
      </c>
      <c r="F132"/>
      <c r="G132" s="17"/>
      <c r="H132" s="11"/>
    </row>
    <row r="133" spans="1:8" x14ac:dyDescent="0.3">
      <c r="A133" s="56" t="s">
        <v>142</v>
      </c>
      <c r="B133" s="56" t="s">
        <v>44</v>
      </c>
      <c r="C133" s="2" t="s">
        <v>144</v>
      </c>
      <c r="D133" s="6">
        <v>-625453.54</v>
      </c>
      <c r="E133" s="6">
        <v>-609328.64000000001</v>
      </c>
      <c r="F133"/>
      <c r="G133" s="17"/>
      <c r="H133" s="11"/>
    </row>
    <row r="134" spans="1:8" x14ac:dyDescent="0.3">
      <c r="A134" s="56" t="s">
        <v>142</v>
      </c>
      <c r="B134" s="56" t="s">
        <v>44</v>
      </c>
      <c r="C134" s="2" t="s">
        <v>145</v>
      </c>
      <c r="D134" s="6">
        <v>-13170</v>
      </c>
      <c r="E134" s="6">
        <v>-500000</v>
      </c>
      <c r="F134"/>
      <c r="G134" s="17"/>
      <c r="H134" s="11"/>
    </row>
    <row r="135" spans="1:8" x14ac:dyDescent="0.3">
      <c r="A135" s="56"/>
      <c r="B135" s="4"/>
      <c r="C135" s="15" t="s">
        <v>146</v>
      </c>
      <c r="D135" s="6"/>
      <c r="E135" s="6">
        <v>-30000</v>
      </c>
      <c r="F135"/>
      <c r="G135" s="17"/>
      <c r="H135" s="11"/>
    </row>
    <row r="136" spans="1:8" x14ac:dyDescent="0.3">
      <c r="A136" s="56"/>
      <c r="B136" s="4"/>
      <c r="C136" s="15" t="s">
        <v>147</v>
      </c>
      <c r="D136" s="6"/>
      <c r="E136" s="6"/>
      <c r="F136"/>
      <c r="G136" s="17"/>
      <c r="H136" s="11"/>
    </row>
    <row r="137" spans="1:8" x14ac:dyDescent="0.3">
      <c r="A137" s="56" t="s">
        <v>142</v>
      </c>
      <c r="B137" s="56" t="s">
        <v>31</v>
      </c>
      <c r="C137" s="3" t="s">
        <v>29</v>
      </c>
      <c r="D137" s="5">
        <v>4455360.5199999996</v>
      </c>
      <c r="E137" s="5">
        <f>SUM(E138:E164)</f>
        <v>4069406.3799999994</v>
      </c>
      <c r="F137"/>
      <c r="G137" s="17"/>
      <c r="H137" s="11"/>
    </row>
    <row r="138" spans="1:8" x14ac:dyDescent="0.3">
      <c r="A138" s="56" t="s">
        <v>142</v>
      </c>
      <c r="B138" s="56" t="s">
        <v>31</v>
      </c>
      <c r="C138" s="2" t="s">
        <v>33</v>
      </c>
      <c r="D138" s="6">
        <v>529328.80000000005</v>
      </c>
      <c r="E138" s="6">
        <v>381130.05</v>
      </c>
      <c r="F138"/>
      <c r="G138" s="17"/>
      <c r="H138" s="11"/>
    </row>
    <row r="139" spans="1:8" x14ac:dyDescent="0.3">
      <c r="A139" s="56" t="s">
        <v>142</v>
      </c>
      <c r="B139" s="56" t="s">
        <v>31</v>
      </c>
      <c r="C139" s="2" t="s">
        <v>148</v>
      </c>
      <c r="D139" s="6">
        <v>2927846.2</v>
      </c>
      <c r="E139" s="6">
        <v>2876403.05</v>
      </c>
      <c r="F139"/>
      <c r="G139" s="17"/>
      <c r="H139" s="11"/>
    </row>
    <row r="140" spans="1:8" x14ac:dyDescent="0.3">
      <c r="A140" s="56" t="s">
        <v>142</v>
      </c>
      <c r="B140" s="56" t="s">
        <v>31</v>
      </c>
      <c r="C140" s="2" t="s">
        <v>34</v>
      </c>
      <c r="D140" s="6">
        <v>32000</v>
      </c>
      <c r="E140" s="6">
        <v>20000</v>
      </c>
      <c r="F140"/>
      <c r="G140" s="17"/>
      <c r="H140" s="11"/>
    </row>
    <row r="141" spans="1:8" x14ac:dyDescent="0.3">
      <c r="A141" s="56" t="s">
        <v>142</v>
      </c>
      <c r="B141" s="56" t="s">
        <v>31</v>
      </c>
      <c r="C141" s="2" t="s">
        <v>81</v>
      </c>
      <c r="D141" s="6">
        <v>10000</v>
      </c>
      <c r="E141" s="6">
        <v>18000</v>
      </c>
      <c r="F141"/>
      <c r="G141" s="17"/>
      <c r="H141" s="11"/>
    </row>
    <row r="142" spans="1:8" x14ac:dyDescent="0.3">
      <c r="A142" s="56" t="s">
        <v>142</v>
      </c>
      <c r="B142" s="56" t="s">
        <v>31</v>
      </c>
      <c r="C142" s="2" t="s">
        <v>125</v>
      </c>
      <c r="D142" s="6">
        <v>4800</v>
      </c>
      <c r="E142" s="6">
        <v>0</v>
      </c>
      <c r="F142"/>
      <c r="G142" s="17"/>
      <c r="H142" s="11"/>
    </row>
    <row r="143" spans="1:8" x14ac:dyDescent="0.3">
      <c r="A143" s="56" t="s">
        <v>142</v>
      </c>
      <c r="B143" s="56" t="s">
        <v>31</v>
      </c>
      <c r="C143" s="2" t="s">
        <v>149</v>
      </c>
      <c r="D143" s="6">
        <v>82286.67</v>
      </c>
      <c r="E143" s="6">
        <v>116200.63</v>
      </c>
      <c r="F143"/>
      <c r="G143" s="17"/>
      <c r="H143" s="11"/>
    </row>
    <row r="144" spans="1:8" x14ac:dyDescent="0.3">
      <c r="A144" s="56" t="s">
        <v>142</v>
      </c>
      <c r="B144" s="56" t="s">
        <v>31</v>
      </c>
      <c r="C144" s="2" t="s">
        <v>150</v>
      </c>
      <c r="D144" s="6">
        <v>3400</v>
      </c>
      <c r="E144" s="6" t="s">
        <v>151</v>
      </c>
      <c r="F144"/>
      <c r="G144" s="17"/>
      <c r="H144" s="11"/>
    </row>
    <row r="145" spans="1:8" x14ac:dyDescent="0.3">
      <c r="A145" s="56" t="s">
        <v>142</v>
      </c>
      <c r="B145" s="56" t="s">
        <v>31</v>
      </c>
      <c r="C145" s="2" t="s">
        <v>152</v>
      </c>
      <c r="D145" s="6">
        <v>4200</v>
      </c>
      <c r="E145" s="6">
        <v>4600</v>
      </c>
      <c r="F145"/>
      <c r="G145" s="17"/>
      <c r="H145" s="11"/>
    </row>
    <row r="146" spans="1:8" x14ac:dyDescent="0.3">
      <c r="A146" s="56" t="s">
        <v>142</v>
      </c>
      <c r="B146" s="56" t="s">
        <v>31</v>
      </c>
      <c r="C146" s="2" t="s">
        <v>35</v>
      </c>
      <c r="D146" s="6">
        <v>19250</v>
      </c>
      <c r="E146" s="6">
        <v>24000</v>
      </c>
      <c r="F146"/>
      <c r="G146" s="17"/>
      <c r="H146" s="11"/>
    </row>
    <row r="147" spans="1:8" x14ac:dyDescent="0.3">
      <c r="A147" s="56" t="s">
        <v>142</v>
      </c>
      <c r="B147" s="56" t="s">
        <v>31</v>
      </c>
      <c r="C147" s="2" t="s">
        <v>67</v>
      </c>
      <c r="D147" s="6">
        <v>600</v>
      </c>
      <c r="E147" s="6">
        <v>500</v>
      </c>
      <c r="F147"/>
      <c r="G147" s="17"/>
      <c r="H147" s="11"/>
    </row>
    <row r="148" spans="1:8" x14ac:dyDescent="0.3">
      <c r="A148" s="56" t="s">
        <v>142</v>
      </c>
      <c r="B148" s="56" t="s">
        <v>31</v>
      </c>
      <c r="C148" s="2" t="s">
        <v>82</v>
      </c>
      <c r="D148" s="6">
        <v>6000</v>
      </c>
      <c r="E148" s="6">
        <v>3000</v>
      </c>
      <c r="F148"/>
      <c r="G148" s="17"/>
      <c r="H148" s="11"/>
    </row>
    <row r="149" spans="1:8" x14ac:dyDescent="0.3">
      <c r="A149" s="56" t="s">
        <v>142</v>
      </c>
      <c r="B149" s="56" t="s">
        <v>31</v>
      </c>
      <c r="C149" s="2" t="s">
        <v>153</v>
      </c>
      <c r="D149" s="6">
        <v>450</v>
      </c>
      <c r="E149" s="6">
        <v>450</v>
      </c>
      <c r="F149"/>
      <c r="G149" s="17"/>
      <c r="H149" s="11"/>
    </row>
    <row r="150" spans="1:8" x14ac:dyDescent="0.3">
      <c r="A150" s="56" t="s">
        <v>142</v>
      </c>
      <c r="B150" s="56" t="s">
        <v>31</v>
      </c>
      <c r="C150" s="2" t="s">
        <v>154</v>
      </c>
      <c r="D150" s="6">
        <v>3600</v>
      </c>
      <c r="E150" s="6"/>
      <c r="F150"/>
      <c r="G150" s="17"/>
      <c r="H150" s="11"/>
    </row>
    <row r="151" spans="1:8" x14ac:dyDescent="0.3">
      <c r="A151" s="56" t="s">
        <v>142</v>
      </c>
      <c r="B151" s="56" t="s">
        <v>31</v>
      </c>
      <c r="C151" s="2" t="s">
        <v>36</v>
      </c>
      <c r="D151" s="6">
        <v>3100</v>
      </c>
      <c r="E151" s="6">
        <v>1500</v>
      </c>
      <c r="F151"/>
      <c r="G151" s="17"/>
      <c r="H151" s="11"/>
    </row>
    <row r="152" spans="1:8" x14ac:dyDescent="0.3">
      <c r="A152" s="56" t="s">
        <v>142</v>
      </c>
      <c r="B152" s="56" t="s">
        <v>31</v>
      </c>
      <c r="C152" s="2" t="s">
        <v>37</v>
      </c>
      <c r="D152" s="6">
        <v>33400</v>
      </c>
      <c r="E152" s="6">
        <v>31400</v>
      </c>
      <c r="F152"/>
      <c r="G152" s="17"/>
      <c r="H152" s="11"/>
    </row>
    <row r="153" spans="1:8" x14ac:dyDescent="0.3">
      <c r="A153" s="56" t="s">
        <v>142</v>
      </c>
      <c r="B153" s="56" t="s">
        <v>31</v>
      </c>
      <c r="C153" s="2" t="s">
        <v>63</v>
      </c>
      <c r="D153" s="6">
        <v>6075.15</v>
      </c>
      <c r="E153" s="6">
        <v>6175.15</v>
      </c>
      <c r="F153"/>
      <c r="G153" s="17"/>
      <c r="H153" s="11"/>
    </row>
    <row r="154" spans="1:8" x14ac:dyDescent="0.3">
      <c r="A154" s="56" t="s">
        <v>142</v>
      </c>
      <c r="B154" s="56" t="s">
        <v>31</v>
      </c>
      <c r="C154" s="2" t="s">
        <v>155</v>
      </c>
      <c r="D154" s="6">
        <v>70000</v>
      </c>
      <c r="E154" s="6">
        <v>70000</v>
      </c>
      <c r="F154"/>
      <c r="G154" s="17"/>
      <c r="H154" s="11"/>
    </row>
    <row r="155" spans="1:8" x14ac:dyDescent="0.3">
      <c r="A155" s="56" t="s">
        <v>142</v>
      </c>
      <c r="B155" s="56" t="s">
        <v>31</v>
      </c>
      <c r="C155" s="2" t="s">
        <v>156</v>
      </c>
      <c r="D155" s="6">
        <v>97367.5</v>
      </c>
      <c r="E155" s="6">
        <v>87167.5</v>
      </c>
      <c r="F155"/>
      <c r="G155" s="17"/>
      <c r="H155" s="11"/>
    </row>
    <row r="156" spans="1:8" x14ac:dyDescent="0.3">
      <c r="A156" s="56" t="s">
        <v>142</v>
      </c>
      <c r="B156" s="56" t="s">
        <v>31</v>
      </c>
      <c r="C156" s="2" t="s">
        <v>126</v>
      </c>
      <c r="D156" s="6">
        <v>245000</v>
      </c>
      <c r="E156" s="6">
        <v>150000</v>
      </c>
      <c r="F156"/>
      <c r="G156" s="17"/>
      <c r="H156" s="11"/>
    </row>
    <row r="157" spans="1:8" x14ac:dyDescent="0.3">
      <c r="A157" s="56" t="s">
        <v>142</v>
      </c>
      <c r="B157" s="56" t="s">
        <v>31</v>
      </c>
      <c r="C157" s="2" t="s">
        <v>39</v>
      </c>
      <c r="D157" s="6">
        <v>10000</v>
      </c>
      <c r="E157" s="6"/>
      <c r="F157"/>
      <c r="G157" s="17"/>
      <c r="H157" s="11"/>
    </row>
    <row r="158" spans="1:8" x14ac:dyDescent="0.3">
      <c r="A158" s="56" t="s">
        <v>142</v>
      </c>
      <c r="B158" s="56" t="s">
        <v>31</v>
      </c>
      <c r="C158" s="2" t="s">
        <v>59</v>
      </c>
      <c r="D158" s="6">
        <v>184880</v>
      </c>
      <c r="E158" s="6">
        <v>162880</v>
      </c>
      <c r="F158"/>
      <c r="G158" s="17"/>
      <c r="H158" s="11"/>
    </row>
    <row r="159" spans="1:8" x14ac:dyDescent="0.3">
      <c r="A159" s="56" t="s">
        <v>142</v>
      </c>
      <c r="B159" s="56" t="s">
        <v>31</v>
      </c>
      <c r="C159" s="2" t="s">
        <v>103</v>
      </c>
      <c r="D159" s="6">
        <v>7150</v>
      </c>
      <c r="E159" s="6">
        <v>4400</v>
      </c>
      <c r="F159"/>
      <c r="G159" s="17"/>
      <c r="H159" s="11"/>
    </row>
    <row r="160" spans="1:8" x14ac:dyDescent="0.3">
      <c r="A160" s="56" t="s">
        <v>142</v>
      </c>
      <c r="B160" s="56" t="s">
        <v>31</v>
      </c>
      <c r="C160" s="2" t="s">
        <v>157</v>
      </c>
      <c r="D160" s="6">
        <v>12000</v>
      </c>
      <c r="E160" s="6">
        <v>18000</v>
      </c>
      <c r="F160"/>
      <c r="G160" s="17"/>
      <c r="H160" s="11"/>
    </row>
    <row r="161" spans="1:8" x14ac:dyDescent="0.3">
      <c r="A161" s="56" t="s">
        <v>142</v>
      </c>
      <c r="B161" s="56" t="s">
        <v>31</v>
      </c>
      <c r="C161" s="2" t="s">
        <v>158</v>
      </c>
      <c r="D161" s="6"/>
      <c r="E161" s="6">
        <v>30000</v>
      </c>
      <c r="F161"/>
      <c r="G161" s="17"/>
      <c r="H161" s="11"/>
    </row>
    <row r="162" spans="1:8" x14ac:dyDescent="0.3">
      <c r="A162" s="56" t="s">
        <v>142</v>
      </c>
      <c r="B162" s="56" t="s">
        <v>31</v>
      </c>
      <c r="C162" s="2" t="s">
        <v>51</v>
      </c>
      <c r="D162" s="6">
        <v>5200</v>
      </c>
      <c r="E162" s="6">
        <v>16800</v>
      </c>
      <c r="F162"/>
      <c r="G162" s="17"/>
      <c r="H162" s="11"/>
    </row>
    <row r="163" spans="1:8" x14ac:dyDescent="0.3">
      <c r="A163" s="56" t="s">
        <v>142</v>
      </c>
      <c r="B163" s="56" t="s">
        <v>31</v>
      </c>
      <c r="C163" s="2" t="s">
        <v>68</v>
      </c>
      <c r="D163" s="6">
        <v>2400</v>
      </c>
      <c r="E163" s="6">
        <v>2400</v>
      </c>
      <c r="F163"/>
      <c r="G163" s="17"/>
      <c r="H163" s="11"/>
    </row>
    <row r="164" spans="1:8" x14ac:dyDescent="0.3">
      <c r="A164" s="56" t="s">
        <v>142</v>
      </c>
      <c r="B164" s="56" t="s">
        <v>31</v>
      </c>
      <c r="C164" s="2" t="s">
        <v>83</v>
      </c>
      <c r="D164" s="6">
        <v>155026.20000000001</v>
      </c>
      <c r="E164" s="6">
        <v>44400</v>
      </c>
      <c r="F164"/>
      <c r="G164" s="17"/>
      <c r="H164" s="11"/>
    </row>
    <row r="165" spans="1:8" x14ac:dyDescent="0.3">
      <c r="A165" s="63"/>
      <c r="B165" s="63"/>
      <c r="C165" s="63"/>
      <c r="D165" s="63"/>
      <c r="E165" s="63"/>
    </row>
    <row r="166" spans="1:8" x14ac:dyDescent="0.3">
      <c r="A166" s="56" t="s">
        <v>72</v>
      </c>
      <c r="B166" s="58" t="s">
        <v>29</v>
      </c>
      <c r="C166" s="59"/>
      <c r="D166" s="5">
        <v>8755</v>
      </c>
      <c r="E166" s="25">
        <f>E167</f>
        <v>11500</v>
      </c>
      <c r="F166"/>
      <c r="G166" s="17">
        <f>E166-D166</f>
        <v>2745</v>
      </c>
      <c r="H166" s="11">
        <f>G166/D166</f>
        <v>0.31353512278697887</v>
      </c>
    </row>
    <row r="167" spans="1:8" x14ac:dyDescent="0.3">
      <c r="A167" s="56" t="s">
        <v>72</v>
      </c>
      <c r="B167" s="56" t="s">
        <v>31</v>
      </c>
      <c r="C167" s="3" t="s">
        <v>29</v>
      </c>
      <c r="D167" s="5">
        <v>8755</v>
      </c>
      <c r="E167" s="5">
        <f>SUM(E168:E170)</f>
        <v>11500</v>
      </c>
      <c r="F167"/>
      <c r="G167" s="12"/>
    </row>
    <row r="168" spans="1:8" x14ac:dyDescent="0.3">
      <c r="A168" s="56" t="s">
        <v>72</v>
      </c>
      <c r="B168" s="56" t="s">
        <v>31</v>
      </c>
      <c r="C168" s="2" t="s">
        <v>34</v>
      </c>
      <c r="D168" s="6">
        <v>2755</v>
      </c>
      <c r="E168" s="6">
        <v>6000</v>
      </c>
      <c r="F168"/>
      <c r="G168" s="12"/>
    </row>
    <row r="169" spans="1:8" x14ac:dyDescent="0.3">
      <c r="A169" s="56" t="s">
        <v>72</v>
      </c>
      <c r="B169" s="56" t="s">
        <v>31</v>
      </c>
      <c r="C169" s="2" t="s">
        <v>36</v>
      </c>
      <c r="D169" s="6">
        <v>1000</v>
      </c>
      <c r="E169" s="6">
        <v>500</v>
      </c>
      <c r="F169"/>
      <c r="G169" s="12"/>
    </row>
    <row r="170" spans="1:8" x14ac:dyDescent="0.3">
      <c r="A170" s="56" t="s">
        <v>72</v>
      </c>
      <c r="B170" s="56" t="s">
        <v>31</v>
      </c>
      <c r="C170" s="2" t="s">
        <v>41</v>
      </c>
      <c r="D170" s="6">
        <v>5000</v>
      </c>
      <c r="E170" s="6">
        <v>5000</v>
      </c>
      <c r="F170"/>
      <c r="G170" s="12"/>
    </row>
    <row r="171" spans="1:8" x14ac:dyDescent="0.3">
      <c r="F171"/>
    </row>
    <row r="172" spans="1:8" x14ac:dyDescent="0.3">
      <c r="A172" s="56" t="s">
        <v>80</v>
      </c>
      <c r="B172" s="58" t="s">
        <v>29</v>
      </c>
      <c r="C172" s="59"/>
      <c r="D172" s="5">
        <v>585769.07999999996</v>
      </c>
      <c r="E172" s="25">
        <f>E173</f>
        <v>1154507.3500000001</v>
      </c>
      <c r="F172"/>
      <c r="G172" s="12">
        <f>E172-D172</f>
        <v>568738.27000000014</v>
      </c>
      <c r="H172" s="14">
        <f>G172/D172</f>
        <v>0.97092572725074555</v>
      </c>
    </row>
    <row r="173" spans="1:8" x14ac:dyDescent="0.3">
      <c r="A173" s="56" t="s">
        <v>80</v>
      </c>
      <c r="B173" s="56" t="s">
        <v>31</v>
      </c>
      <c r="C173" s="3" t="s">
        <v>29</v>
      </c>
      <c r="D173" s="5">
        <v>585769.07999999996</v>
      </c>
      <c r="E173" s="5">
        <f>SUM(E174:E183)</f>
        <v>1154507.3500000001</v>
      </c>
      <c r="F173"/>
      <c r="G173" s="12"/>
    </row>
    <row r="174" spans="1:8" x14ac:dyDescent="0.3">
      <c r="A174" s="56" t="s">
        <v>80</v>
      </c>
      <c r="B174" s="56" t="s">
        <v>31</v>
      </c>
      <c r="C174" s="2" t="s">
        <v>33</v>
      </c>
      <c r="D174" s="6">
        <v>346560</v>
      </c>
      <c r="E174" s="6">
        <v>898810.8</v>
      </c>
      <c r="F174"/>
      <c r="G174" s="12"/>
    </row>
    <row r="175" spans="1:8" x14ac:dyDescent="0.3">
      <c r="A175" s="56" t="s">
        <v>80</v>
      </c>
      <c r="B175" s="56" t="s">
        <v>31</v>
      </c>
      <c r="C175" s="2" t="s">
        <v>34</v>
      </c>
      <c r="D175" s="6">
        <v>14400</v>
      </c>
      <c r="E175" s="6">
        <v>11600</v>
      </c>
      <c r="F175"/>
      <c r="G175" s="12"/>
    </row>
    <row r="176" spans="1:8" x14ac:dyDescent="0.3">
      <c r="A176" s="56" t="s">
        <v>80</v>
      </c>
      <c r="B176" s="56" t="s">
        <v>31</v>
      </c>
      <c r="C176" s="2" t="s">
        <v>81</v>
      </c>
      <c r="D176" s="6">
        <v>6232.86</v>
      </c>
      <c r="E176" s="6"/>
      <c r="F176"/>
      <c r="G176" s="12"/>
    </row>
    <row r="177" spans="1:7" x14ac:dyDescent="0.3">
      <c r="A177" s="56" t="s">
        <v>80</v>
      </c>
      <c r="B177" s="56" t="s">
        <v>31</v>
      </c>
      <c r="C177" s="2" t="s">
        <v>35</v>
      </c>
      <c r="D177" s="6">
        <v>6442.8</v>
      </c>
      <c r="E177" s="6">
        <v>13938.75</v>
      </c>
      <c r="F177"/>
      <c r="G177" s="12"/>
    </row>
    <row r="178" spans="1:7" x14ac:dyDescent="0.3">
      <c r="A178" s="56" t="s">
        <v>80</v>
      </c>
      <c r="B178" s="56" t="s">
        <v>31</v>
      </c>
      <c r="C178" s="2" t="s">
        <v>82</v>
      </c>
      <c r="D178" s="6">
        <v>4800</v>
      </c>
      <c r="E178" s="6">
        <v>4800</v>
      </c>
      <c r="F178"/>
      <c r="G178" s="12"/>
    </row>
    <row r="179" spans="1:7" x14ac:dyDescent="0.3">
      <c r="A179" s="56" t="s">
        <v>80</v>
      </c>
      <c r="B179" s="56" t="s">
        <v>31</v>
      </c>
      <c r="C179" s="2" t="s">
        <v>36</v>
      </c>
      <c r="D179" s="6">
        <v>300</v>
      </c>
      <c r="E179" s="6">
        <v>500</v>
      </c>
      <c r="F179"/>
      <c r="G179" s="12"/>
    </row>
    <row r="180" spans="1:7" x14ac:dyDescent="0.3">
      <c r="A180" s="56" t="s">
        <v>80</v>
      </c>
      <c r="B180" s="56" t="s">
        <v>31</v>
      </c>
      <c r="C180" s="2" t="s">
        <v>37</v>
      </c>
      <c r="D180" s="6">
        <v>16100</v>
      </c>
      <c r="E180" s="16">
        <v>20000</v>
      </c>
      <c r="F180"/>
      <c r="G180" s="12"/>
    </row>
    <row r="181" spans="1:7" x14ac:dyDescent="0.3">
      <c r="A181" s="56" t="s">
        <v>80</v>
      </c>
      <c r="B181" s="56" t="s">
        <v>31</v>
      </c>
      <c r="C181" s="2" t="s">
        <v>38</v>
      </c>
      <c r="D181" s="6">
        <v>112642.83</v>
      </c>
      <c r="E181" s="6">
        <f>136574.84-12000</f>
        <v>124574.84</v>
      </c>
      <c r="F181"/>
      <c r="G181" s="12"/>
    </row>
    <row r="182" spans="1:7" x14ac:dyDescent="0.3">
      <c r="A182" s="56" t="s">
        <v>80</v>
      </c>
      <c r="B182" s="56" t="s">
        <v>31</v>
      </c>
      <c r="C182" s="2" t="s">
        <v>59</v>
      </c>
      <c r="D182" s="6">
        <v>720</v>
      </c>
      <c r="E182" s="6">
        <v>1200</v>
      </c>
      <c r="F182"/>
      <c r="G182" s="12"/>
    </row>
    <row r="183" spans="1:7" x14ac:dyDescent="0.3">
      <c r="A183" s="56" t="s">
        <v>80</v>
      </c>
      <c r="B183" s="56" t="s">
        <v>31</v>
      </c>
      <c r="C183" s="2" t="s">
        <v>83</v>
      </c>
      <c r="D183" s="6">
        <v>77570.59</v>
      </c>
      <c r="E183" s="6">
        <v>79082.960000000006</v>
      </c>
      <c r="F183"/>
      <c r="G183" s="12"/>
    </row>
    <row r="184" spans="1:7" x14ac:dyDescent="0.3">
      <c r="A184" s="63"/>
      <c r="B184" s="63"/>
      <c r="C184" s="63"/>
      <c r="D184" s="63"/>
      <c r="E184" s="63"/>
    </row>
    <row r="185" spans="1:7" x14ac:dyDescent="0.3">
      <c r="A185" s="63"/>
      <c r="B185" s="63"/>
      <c r="C185" s="63"/>
      <c r="D185" s="63"/>
      <c r="E185" s="63"/>
    </row>
    <row r="186" spans="1:7" x14ac:dyDescent="0.3">
      <c r="A186" s="56" t="s">
        <v>77</v>
      </c>
      <c r="B186" s="58" t="s">
        <v>29</v>
      </c>
      <c r="C186" s="59"/>
      <c r="D186" s="5">
        <v>49520.38</v>
      </c>
      <c r="E186" s="25">
        <f>E190</f>
        <v>48310</v>
      </c>
      <c r="F186" s="30"/>
      <c r="G186" s="24"/>
    </row>
    <row r="187" spans="1:7" x14ac:dyDescent="0.3">
      <c r="A187" s="56"/>
      <c r="B187" s="56" t="s">
        <v>44</v>
      </c>
      <c r="C187" s="3" t="s">
        <v>29</v>
      </c>
      <c r="D187" s="5"/>
      <c r="E187" s="5"/>
      <c r="F187" s="13"/>
    </row>
    <row r="188" spans="1:7" x14ac:dyDescent="0.3">
      <c r="A188" s="56"/>
      <c r="B188" s="56" t="s">
        <v>44</v>
      </c>
      <c r="C188" s="2" t="s">
        <v>74</v>
      </c>
      <c r="D188" s="5"/>
      <c r="E188" s="5"/>
      <c r="F188" s="13"/>
    </row>
    <row r="189" spans="1:7" x14ac:dyDescent="0.3">
      <c r="A189" s="56"/>
      <c r="B189" s="4"/>
      <c r="C189" s="15" t="s">
        <v>45</v>
      </c>
      <c r="D189" s="5"/>
      <c r="E189" s="5"/>
      <c r="F189" s="13"/>
    </row>
    <row r="190" spans="1:7" x14ac:dyDescent="0.3">
      <c r="A190" s="56" t="s">
        <v>77</v>
      </c>
      <c r="B190" s="56" t="s">
        <v>31</v>
      </c>
      <c r="C190" s="3" t="s">
        <v>29</v>
      </c>
      <c r="D190" s="5">
        <v>49520.38</v>
      </c>
      <c r="E190" s="5">
        <f>SUM(E191:E197)</f>
        <v>48310</v>
      </c>
    </row>
    <row r="191" spans="1:7" x14ac:dyDescent="0.3">
      <c r="A191" s="56" t="s">
        <v>77</v>
      </c>
      <c r="B191" s="56" t="s">
        <v>31</v>
      </c>
      <c r="C191" s="2" t="s">
        <v>34</v>
      </c>
      <c r="D191" s="6">
        <v>38010.379999999997</v>
      </c>
      <c r="E191" s="6">
        <v>36000</v>
      </c>
    </row>
    <row r="192" spans="1:7" x14ac:dyDescent="0.3">
      <c r="A192" s="56" t="s">
        <v>77</v>
      </c>
      <c r="B192" s="56" t="s">
        <v>31</v>
      </c>
      <c r="C192" s="2" t="s">
        <v>50</v>
      </c>
      <c r="D192" s="6">
        <v>2160</v>
      </c>
      <c r="E192" s="6">
        <v>2160</v>
      </c>
    </row>
    <row r="193" spans="1:7" x14ac:dyDescent="0.3">
      <c r="A193" s="56" t="s">
        <v>77</v>
      </c>
      <c r="B193" s="56" t="s">
        <v>31</v>
      </c>
      <c r="C193" s="2" t="s">
        <v>76</v>
      </c>
      <c r="D193" s="6">
        <v>400</v>
      </c>
      <c r="E193" s="6">
        <v>400</v>
      </c>
    </row>
    <row r="194" spans="1:7" x14ac:dyDescent="0.3">
      <c r="A194" s="56" t="s">
        <v>77</v>
      </c>
      <c r="B194" s="56" t="s">
        <v>31</v>
      </c>
      <c r="C194" s="2" t="s">
        <v>35</v>
      </c>
      <c r="D194" s="6">
        <v>600</v>
      </c>
      <c r="E194" s="6">
        <v>400</v>
      </c>
    </row>
    <row r="195" spans="1:7" x14ac:dyDescent="0.3">
      <c r="A195" s="56" t="s">
        <v>77</v>
      </c>
      <c r="B195" s="56" t="s">
        <v>31</v>
      </c>
      <c r="C195" s="2" t="s">
        <v>36</v>
      </c>
      <c r="D195" s="6">
        <v>150</v>
      </c>
      <c r="E195" s="6">
        <v>150</v>
      </c>
    </row>
    <row r="196" spans="1:7" x14ac:dyDescent="0.3">
      <c r="A196" s="56" t="s">
        <v>77</v>
      </c>
      <c r="B196" s="56" t="s">
        <v>31</v>
      </c>
      <c r="C196" s="2" t="s">
        <v>37</v>
      </c>
      <c r="D196" s="6">
        <v>200</v>
      </c>
      <c r="E196" s="6">
        <v>200</v>
      </c>
    </row>
    <row r="197" spans="1:7" x14ac:dyDescent="0.3">
      <c r="A197" s="56" t="s">
        <v>77</v>
      </c>
      <c r="B197" s="56" t="s">
        <v>31</v>
      </c>
      <c r="C197" s="2" t="s">
        <v>41</v>
      </c>
      <c r="D197" s="6">
        <v>8000</v>
      </c>
      <c r="E197" s="6">
        <v>9000</v>
      </c>
    </row>
    <row r="198" spans="1:7" x14ac:dyDescent="0.3">
      <c r="A198" s="45"/>
      <c r="B198" s="45"/>
      <c r="C198" s="46"/>
      <c r="D198" s="47"/>
      <c r="E198" s="47"/>
    </row>
    <row r="199" spans="1:7" x14ac:dyDescent="0.3">
      <c r="A199" s="56" t="s">
        <v>78</v>
      </c>
      <c r="B199" s="58" t="s">
        <v>29</v>
      </c>
      <c r="C199" s="59"/>
      <c r="D199" s="5">
        <v>24286.26</v>
      </c>
      <c r="E199" s="25">
        <f>E203</f>
        <v>25600</v>
      </c>
      <c r="G199" s="14"/>
    </row>
    <row r="200" spans="1:7" x14ac:dyDescent="0.3">
      <c r="A200" s="56"/>
      <c r="B200" s="56" t="s">
        <v>44</v>
      </c>
      <c r="C200" s="3" t="s">
        <v>29</v>
      </c>
      <c r="D200" s="5"/>
      <c r="E200" s="5"/>
    </row>
    <row r="201" spans="1:7" x14ac:dyDescent="0.3">
      <c r="A201" s="56"/>
      <c r="B201" s="56" t="s">
        <v>44</v>
      </c>
      <c r="C201" s="15" t="s">
        <v>79</v>
      </c>
      <c r="D201" s="5"/>
      <c r="E201" s="5"/>
    </row>
    <row r="202" spans="1:7" x14ac:dyDescent="0.3">
      <c r="A202" s="56"/>
      <c r="B202" s="4"/>
      <c r="C202" s="15" t="s">
        <v>45</v>
      </c>
      <c r="D202" s="5"/>
      <c r="E202" s="5"/>
    </row>
    <row r="203" spans="1:7" x14ac:dyDescent="0.3">
      <c r="A203" s="56" t="s">
        <v>78</v>
      </c>
      <c r="B203" s="56" t="s">
        <v>31</v>
      </c>
      <c r="C203" s="3" t="s">
        <v>29</v>
      </c>
      <c r="D203" s="5">
        <v>24286.26</v>
      </c>
      <c r="E203" s="5">
        <f>SUM(E204:E208)</f>
        <v>25600</v>
      </c>
    </row>
    <row r="204" spans="1:7" x14ac:dyDescent="0.3">
      <c r="A204" s="56" t="s">
        <v>78</v>
      </c>
      <c r="B204" s="56" t="s">
        <v>31</v>
      </c>
      <c r="C204" s="2" t="s">
        <v>34</v>
      </c>
      <c r="D204" s="6">
        <v>22806.26</v>
      </c>
      <c r="E204" s="6">
        <v>23000</v>
      </c>
    </row>
    <row r="205" spans="1:7" x14ac:dyDescent="0.3">
      <c r="A205" s="56" t="s">
        <v>78</v>
      </c>
      <c r="B205" s="56" t="s">
        <v>31</v>
      </c>
      <c r="C205" s="2" t="s">
        <v>50</v>
      </c>
      <c r="D205" s="6">
        <v>320</v>
      </c>
      <c r="E205" s="6">
        <v>400</v>
      </c>
    </row>
    <row r="206" spans="1:7" x14ac:dyDescent="0.3">
      <c r="A206" s="56" t="s">
        <v>78</v>
      </c>
      <c r="B206" s="56" t="s">
        <v>31</v>
      </c>
      <c r="C206" s="2" t="s">
        <v>35</v>
      </c>
      <c r="D206" s="6">
        <v>60</v>
      </c>
      <c r="E206" s="6">
        <v>100</v>
      </c>
    </row>
    <row r="207" spans="1:7" x14ac:dyDescent="0.3">
      <c r="A207" s="56" t="s">
        <v>78</v>
      </c>
      <c r="B207" s="56" t="s">
        <v>31</v>
      </c>
      <c r="C207" s="2" t="s">
        <v>36</v>
      </c>
      <c r="D207" s="6">
        <v>100</v>
      </c>
      <c r="E207" s="6">
        <v>100</v>
      </c>
    </row>
    <row r="208" spans="1:7" x14ac:dyDescent="0.3">
      <c r="A208" s="56" t="s">
        <v>78</v>
      </c>
      <c r="B208" s="56" t="s">
        <v>31</v>
      </c>
      <c r="C208" s="2" t="s">
        <v>41</v>
      </c>
      <c r="D208" s="6">
        <v>1000</v>
      </c>
      <c r="E208" s="6">
        <v>2000</v>
      </c>
    </row>
    <row r="209" spans="1:7" x14ac:dyDescent="0.3">
      <c r="A209" s="45"/>
      <c r="B209" s="45"/>
      <c r="C209" s="46"/>
      <c r="D209" s="47"/>
      <c r="E209" s="47"/>
    </row>
    <row r="210" spans="1:7" x14ac:dyDescent="0.3">
      <c r="A210" s="56" t="s">
        <v>80</v>
      </c>
      <c r="B210" s="58" t="s">
        <v>29</v>
      </c>
      <c r="C210" s="59"/>
      <c r="D210" s="5">
        <v>585769.07999999996</v>
      </c>
      <c r="E210" s="25">
        <f>E211</f>
        <v>1152507.3500000001</v>
      </c>
      <c r="G210" s="14"/>
    </row>
    <row r="211" spans="1:7" x14ac:dyDescent="0.3">
      <c r="A211" s="56" t="s">
        <v>80</v>
      </c>
      <c r="B211" s="56" t="s">
        <v>31</v>
      </c>
      <c r="C211" s="3" t="s">
        <v>29</v>
      </c>
      <c r="D211" s="5">
        <v>585769.07999999996</v>
      </c>
      <c r="E211" s="5">
        <f>SUM(E212:E221)</f>
        <v>1152507.3500000001</v>
      </c>
    </row>
    <row r="212" spans="1:7" x14ac:dyDescent="0.3">
      <c r="A212" s="56" t="s">
        <v>80</v>
      </c>
      <c r="B212" s="56" t="s">
        <v>31</v>
      </c>
      <c r="C212" s="2" t="s">
        <v>33</v>
      </c>
      <c r="D212" s="6">
        <v>346560</v>
      </c>
      <c r="E212" s="6">
        <v>898810.8</v>
      </c>
    </row>
    <row r="213" spans="1:7" x14ac:dyDescent="0.3">
      <c r="A213" s="56" t="s">
        <v>80</v>
      </c>
      <c r="B213" s="56" t="s">
        <v>31</v>
      </c>
      <c r="C213" s="2" t="s">
        <v>34</v>
      </c>
      <c r="D213" s="6">
        <v>14400</v>
      </c>
      <c r="E213" s="6">
        <v>11600</v>
      </c>
    </row>
    <row r="214" spans="1:7" x14ac:dyDescent="0.3">
      <c r="A214" s="56" t="s">
        <v>80</v>
      </c>
      <c r="B214" s="56" t="s">
        <v>31</v>
      </c>
      <c r="C214" s="2" t="s">
        <v>81</v>
      </c>
      <c r="D214" s="6">
        <v>6232.86</v>
      </c>
      <c r="E214" s="6"/>
    </row>
    <row r="215" spans="1:7" x14ac:dyDescent="0.3">
      <c r="A215" s="56" t="s">
        <v>80</v>
      </c>
      <c r="B215" s="56" t="s">
        <v>31</v>
      </c>
      <c r="C215" s="2" t="s">
        <v>35</v>
      </c>
      <c r="D215" s="6">
        <v>6442.8</v>
      </c>
      <c r="E215" s="6">
        <v>13938.75</v>
      </c>
    </row>
    <row r="216" spans="1:7" x14ac:dyDescent="0.3">
      <c r="A216" s="56" t="s">
        <v>80</v>
      </c>
      <c r="B216" s="56" t="s">
        <v>31</v>
      </c>
      <c r="C216" s="2" t="s">
        <v>82</v>
      </c>
      <c r="D216" s="6">
        <v>4800</v>
      </c>
      <c r="E216" s="6">
        <v>4800</v>
      </c>
    </row>
    <row r="217" spans="1:7" x14ac:dyDescent="0.3">
      <c r="A217" s="56" t="s">
        <v>80</v>
      </c>
      <c r="B217" s="56" t="s">
        <v>31</v>
      </c>
      <c r="C217" s="2" t="s">
        <v>36</v>
      </c>
      <c r="D217" s="6">
        <v>300</v>
      </c>
      <c r="E217" s="6">
        <v>500</v>
      </c>
    </row>
    <row r="218" spans="1:7" x14ac:dyDescent="0.3">
      <c r="A218" s="56" t="s">
        <v>80</v>
      </c>
      <c r="B218" s="56" t="s">
        <v>31</v>
      </c>
      <c r="C218" s="2" t="s">
        <v>37</v>
      </c>
      <c r="D218" s="6">
        <v>16100</v>
      </c>
      <c r="E218" s="6">
        <v>18000</v>
      </c>
    </row>
    <row r="219" spans="1:7" x14ac:dyDescent="0.3">
      <c r="A219" s="56" t="s">
        <v>80</v>
      </c>
      <c r="B219" s="56" t="s">
        <v>31</v>
      </c>
      <c r="C219" s="2" t="s">
        <v>38</v>
      </c>
      <c r="D219" s="6">
        <v>112642.83</v>
      </c>
      <c r="E219" s="6">
        <f>136574.84-12000</f>
        <v>124574.84</v>
      </c>
    </row>
    <row r="220" spans="1:7" x14ac:dyDescent="0.3">
      <c r="A220" s="56" t="s">
        <v>80</v>
      </c>
      <c r="B220" s="56" t="s">
        <v>31</v>
      </c>
      <c r="C220" s="2" t="s">
        <v>59</v>
      </c>
      <c r="D220" s="6">
        <v>720</v>
      </c>
      <c r="E220" s="6">
        <v>1200</v>
      </c>
    </row>
    <row r="221" spans="1:7" x14ac:dyDescent="0.3">
      <c r="A221" s="56" t="s">
        <v>80</v>
      </c>
      <c r="B221" s="56" t="s">
        <v>31</v>
      </c>
      <c r="C221" s="2" t="s">
        <v>83</v>
      </c>
      <c r="D221" s="6">
        <v>77570.59</v>
      </c>
      <c r="E221" s="6">
        <v>79082.960000000006</v>
      </c>
    </row>
    <row r="222" spans="1:7" x14ac:dyDescent="0.3">
      <c r="A222" s="45"/>
      <c r="B222" s="45"/>
      <c r="C222" s="46"/>
      <c r="D222" s="47"/>
      <c r="E222" s="47"/>
    </row>
    <row r="223" spans="1:7" x14ac:dyDescent="0.3">
      <c r="A223" s="56" t="s">
        <v>84</v>
      </c>
      <c r="B223" s="58" t="s">
        <v>29</v>
      </c>
      <c r="C223" s="60"/>
      <c r="D223" s="5">
        <v>50037.5</v>
      </c>
      <c r="E223" s="25">
        <f>E224</f>
        <v>63525</v>
      </c>
      <c r="G223" s="11"/>
    </row>
    <row r="224" spans="1:7" x14ac:dyDescent="0.3">
      <c r="A224" s="56" t="s">
        <v>84</v>
      </c>
      <c r="B224" s="56" t="s">
        <v>31</v>
      </c>
      <c r="C224" s="3" t="s">
        <v>29</v>
      </c>
      <c r="D224" s="5">
        <v>50037.5</v>
      </c>
      <c r="E224" s="5">
        <f>SUM(E225:E242)</f>
        <v>63525</v>
      </c>
    </row>
    <row r="225" spans="1:5" x14ac:dyDescent="0.3">
      <c r="A225" s="56" t="s">
        <v>84</v>
      </c>
      <c r="B225" s="56" t="s">
        <v>31</v>
      </c>
      <c r="C225" s="2" t="s">
        <v>62</v>
      </c>
      <c r="D225" s="6"/>
      <c r="E225" s="6">
        <v>10000</v>
      </c>
    </row>
    <row r="226" spans="1:5" x14ac:dyDescent="0.3">
      <c r="A226" s="56" t="s">
        <v>84</v>
      </c>
      <c r="B226" s="56" t="s">
        <v>31</v>
      </c>
      <c r="C226" s="2" t="s">
        <v>85</v>
      </c>
      <c r="D226" s="6">
        <v>2200</v>
      </c>
      <c r="E226" s="6">
        <v>1500</v>
      </c>
    </row>
    <row r="227" spans="1:5" x14ac:dyDescent="0.3">
      <c r="A227" s="56" t="s">
        <v>84</v>
      </c>
      <c r="B227" s="56" t="s">
        <v>31</v>
      </c>
      <c r="C227" s="2" t="s">
        <v>86</v>
      </c>
      <c r="D227" s="6">
        <v>2500</v>
      </c>
      <c r="E227" s="6">
        <v>3000</v>
      </c>
    </row>
    <row r="228" spans="1:5" x14ac:dyDescent="0.3">
      <c r="A228" s="56" t="s">
        <v>84</v>
      </c>
      <c r="B228" s="56" t="s">
        <v>31</v>
      </c>
      <c r="C228" s="2" t="s">
        <v>87</v>
      </c>
      <c r="D228" s="6">
        <v>1200</v>
      </c>
      <c r="E228" s="6"/>
    </row>
    <row r="229" spans="1:5" x14ac:dyDescent="0.3">
      <c r="A229" s="56" t="s">
        <v>84</v>
      </c>
      <c r="B229" s="56" t="s">
        <v>31</v>
      </c>
      <c r="C229" s="2" t="s">
        <v>88</v>
      </c>
      <c r="D229" s="6">
        <v>10000</v>
      </c>
      <c r="E229" s="26">
        <v>15000</v>
      </c>
    </row>
    <row r="230" spans="1:5" x14ac:dyDescent="0.3">
      <c r="A230" s="56" t="s">
        <v>84</v>
      </c>
      <c r="B230" s="56" t="s">
        <v>31</v>
      </c>
      <c r="C230" s="2" t="s">
        <v>89</v>
      </c>
      <c r="D230" s="6">
        <v>2198</v>
      </c>
      <c r="E230" s="6">
        <v>2500</v>
      </c>
    </row>
    <row r="231" spans="1:5" x14ac:dyDescent="0.3">
      <c r="A231" s="56" t="s">
        <v>84</v>
      </c>
      <c r="B231" s="56" t="s">
        <v>31</v>
      </c>
      <c r="C231" s="2" t="s">
        <v>90</v>
      </c>
      <c r="D231" s="6">
        <v>3025</v>
      </c>
      <c r="E231" s="6">
        <v>3025</v>
      </c>
    </row>
    <row r="232" spans="1:5" x14ac:dyDescent="0.3">
      <c r="A232" s="56" t="s">
        <v>84</v>
      </c>
      <c r="B232" s="56" t="s">
        <v>31</v>
      </c>
      <c r="C232" s="2" t="s">
        <v>91</v>
      </c>
      <c r="D232" s="6">
        <v>1435</v>
      </c>
      <c r="E232" s="6">
        <v>2000</v>
      </c>
    </row>
    <row r="233" spans="1:5" x14ac:dyDescent="0.3">
      <c r="A233" s="56" t="s">
        <v>84</v>
      </c>
      <c r="B233" s="56" t="s">
        <v>31</v>
      </c>
      <c r="C233" s="2" t="s">
        <v>92</v>
      </c>
      <c r="D233" s="6">
        <v>2148</v>
      </c>
      <c r="E233" s="6">
        <v>2000</v>
      </c>
    </row>
    <row r="234" spans="1:5" x14ac:dyDescent="0.3">
      <c r="A234" s="56" t="s">
        <v>84</v>
      </c>
      <c r="B234" s="56" t="s">
        <v>31</v>
      </c>
      <c r="C234" s="2" t="s">
        <v>93</v>
      </c>
      <c r="D234" s="6">
        <v>1605</v>
      </c>
      <c r="E234" s="6">
        <v>2000</v>
      </c>
    </row>
    <row r="235" spans="1:5" x14ac:dyDescent="0.3">
      <c r="A235" s="56" t="s">
        <v>84</v>
      </c>
      <c r="B235" s="56" t="s">
        <v>31</v>
      </c>
      <c r="C235" s="2" t="s">
        <v>94</v>
      </c>
      <c r="D235" s="6">
        <v>1385</v>
      </c>
      <c r="E235" s="6"/>
    </row>
    <row r="236" spans="1:5" x14ac:dyDescent="0.3">
      <c r="A236" s="56" t="s">
        <v>84</v>
      </c>
      <c r="B236" s="56" t="s">
        <v>31</v>
      </c>
      <c r="C236" s="2" t="s">
        <v>95</v>
      </c>
      <c r="D236" s="6">
        <v>2221.5</v>
      </c>
      <c r="E236" s="6">
        <v>1500</v>
      </c>
    </row>
    <row r="237" spans="1:5" x14ac:dyDescent="0.3">
      <c r="A237" s="56" t="s">
        <v>84</v>
      </c>
      <c r="B237" s="56" t="s">
        <v>31</v>
      </c>
      <c r="C237" s="2" t="s">
        <v>96</v>
      </c>
      <c r="D237" s="6">
        <v>2425</v>
      </c>
      <c r="E237" s="6">
        <v>2000</v>
      </c>
    </row>
    <row r="238" spans="1:5" x14ac:dyDescent="0.3">
      <c r="A238" s="56" t="s">
        <v>84</v>
      </c>
      <c r="B238" s="56" t="s">
        <v>31</v>
      </c>
      <c r="C238" s="2" t="s">
        <v>97</v>
      </c>
      <c r="D238" s="6">
        <v>9350</v>
      </c>
      <c r="E238" s="6">
        <v>11000</v>
      </c>
    </row>
    <row r="239" spans="1:5" x14ac:dyDescent="0.3">
      <c r="A239" s="56" t="s">
        <v>84</v>
      </c>
      <c r="B239" s="56" t="s">
        <v>31</v>
      </c>
      <c r="C239" s="2" t="s">
        <v>98</v>
      </c>
      <c r="D239" s="6">
        <v>2095</v>
      </c>
      <c r="E239" s="6">
        <v>2500</v>
      </c>
    </row>
    <row r="240" spans="1:5" x14ac:dyDescent="0.3">
      <c r="A240" s="56" t="s">
        <v>84</v>
      </c>
      <c r="B240" s="56" t="s">
        <v>31</v>
      </c>
      <c r="C240" s="2" t="s">
        <v>99</v>
      </c>
      <c r="D240" s="6">
        <v>2925</v>
      </c>
      <c r="E240" s="6">
        <v>3500</v>
      </c>
    </row>
    <row r="241" spans="1:5" x14ac:dyDescent="0.3">
      <c r="A241" s="56" t="s">
        <v>84</v>
      </c>
      <c r="B241" s="56" t="s">
        <v>31</v>
      </c>
      <c r="C241" s="2" t="s">
        <v>100</v>
      </c>
      <c r="D241" s="6">
        <v>1325</v>
      </c>
      <c r="E241" s="6">
        <v>1000</v>
      </c>
    </row>
    <row r="242" spans="1:5" x14ac:dyDescent="0.3">
      <c r="A242" s="56" t="s">
        <v>84</v>
      </c>
      <c r="B242" s="56" t="s">
        <v>31</v>
      </c>
      <c r="C242" s="2" t="s">
        <v>41</v>
      </c>
      <c r="D242" s="6">
        <v>2000</v>
      </c>
      <c r="E242" s="6">
        <v>1000</v>
      </c>
    </row>
    <row r="243" spans="1:5" x14ac:dyDescent="0.3">
      <c r="A243" s="45"/>
      <c r="B243" s="45"/>
      <c r="C243" s="46"/>
      <c r="D243" s="47"/>
      <c r="E243" s="47"/>
    </row>
    <row r="244" spans="1:5" x14ac:dyDescent="0.3">
      <c r="A244" s="56" t="s">
        <v>101</v>
      </c>
      <c r="B244" s="58" t="s">
        <v>29</v>
      </c>
      <c r="C244" s="59"/>
      <c r="D244" s="5">
        <v>-147.83000000000001</v>
      </c>
      <c r="E244" s="25">
        <v>-2347.83</v>
      </c>
    </row>
    <row r="245" spans="1:5" x14ac:dyDescent="0.3">
      <c r="A245" s="56" t="s">
        <v>101</v>
      </c>
      <c r="B245" s="56" t="s">
        <v>44</v>
      </c>
      <c r="C245" s="3" t="s">
        <v>29</v>
      </c>
      <c r="D245" s="5">
        <v>-63197.83</v>
      </c>
      <c r="E245" s="5">
        <v>-63197.83</v>
      </c>
    </row>
    <row r="246" spans="1:5" x14ac:dyDescent="0.3">
      <c r="A246" s="56" t="s">
        <v>101</v>
      </c>
      <c r="B246" s="56" t="s">
        <v>44</v>
      </c>
      <c r="C246" s="2" t="s">
        <v>102</v>
      </c>
      <c r="D246" s="6">
        <v>-63197.83</v>
      </c>
      <c r="E246" s="6">
        <v>-63197.83</v>
      </c>
    </row>
    <row r="247" spans="1:5" x14ac:dyDescent="0.3">
      <c r="A247" s="56" t="s">
        <v>101</v>
      </c>
      <c r="B247" s="56" t="s">
        <v>31</v>
      </c>
      <c r="C247" s="3" t="s">
        <v>29</v>
      </c>
      <c r="D247" s="5">
        <v>63050</v>
      </c>
      <c r="E247" s="5">
        <v>60850</v>
      </c>
    </row>
    <row r="248" spans="1:5" x14ac:dyDescent="0.3">
      <c r="A248" s="56" t="s">
        <v>101</v>
      </c>
      <c r="B248" s="56" t="s">
        <v>31</v>
      </c>
      <c r="C248" s="2" t="s">
        <v>103</v>
      </c>
      <c r="D248" s="6">
        <v>3000</v>
      </c>
      <c r="E248" s="6">
        <v>3000</v>
      </c>
    </row>
    <row r="249" spans="1:5" x14ac:dyDescent="0.3">
      <c r="A249" s="56" t="s">
        <v>101</v>
      </c>
      <c r="B249" s="56" t="s">
        <v>31</v>
      </c>
      <c r="C249" s="2" t="s">
        <v>104</v>
      </c>
      <c r="D249" s="6">
        <v>11700</v>
      </c>
      <c r="E249" s="6">
        <v>11700</v>
      </c>
    </row>
    <row r="250" spans="1:5" x14ac:dyDescent="0.3">
      <c r="A250" s="56" t="s">
        <v>101</v>
      </c>
      <c r="B250" s="56" t="s">
        <v>31</v>
      </c>
      <c r="C250" s="2" t="s">
        <v>105</v>
      </c>
      <c r="D250" s="6">
        <v>3850</v>
      </c>
      <c r="E250" s="6"/>
    </row>
    <row r="251" spans="1:5" x14ac:dyDescent="0.3">
      <c r="A251" s="56" t="s">
        <v>101</v>
      </c>
      <c r="B251" s="56" t="s">
        <v>31</v>
      </c>
      <c r="C251" s="2" t="s">
        <v>106</v>
      </c>
      <c r="D251" s="6">
        <v>16750</v>
      </c>
      <c r="E251" s="6">
        <v>28000</v>
      </c>
    </row>
    <row r="252" spans="1:5" x14ac:dyDescent="0.3">
      <c r="A252" s="56" t="s">
        <v>101</v>
      </c>
      <c r="B252" s="56" t="s">
        <v>31</v>
      </c>
      <c r="C252" s="2" t="s">
        <v>107</v>
      </c>
      <c r="D252" s="6">
        <v>10800</v>
      </c>
      <c r="E252" s="6">
        <v>10800</v>
      </c>
    </row>
    <row r="253" spans="1:5" x14ac:dyDescent="0.3">
      <c r="A253" s="56" t="s">
        <v>101</v>
      </c>
      <c r="B253" s="56" t="s">
        <v>31</v>
      </c>
      <c r="C253" s="2" t="s">
        <v>108</v>
      </c>
      <c r="D253" s="6">
        <v>4350</v>
      </c>
      <c r="E253" s="6">
        <v>4350</v>
      </c>
    </row>
    <row r="254" spans="1:5" x14ac:dyDescent="0.3">
      <c r="A254" s="56" t="s">
        <v>101</v>
      </c>
      <c r="B254" s="56" t="s">
        <v>31</v>
      </c>
      <c r="C254" s="2" t="s">
        <v>109</v>
      </c>
      <c r="D254" s="6">
        <v>9600</v>
      </c>
      <c r="E254" s="6"/>
    </row>
    <row r="255" spans="1:5" x14ac:dyDescent="0.3">
      <c r="A255" s="56" t="s">
        <v>101</v>
      </c>
      <c r="B255" s="56" t="s">
        <v>31</v>
      </c>
      <c r="C255" s="2" t="s">
        <v>110</v>
      </c>
      <c r="D255" s="6">
        <v>3000</v>
      </c>
      <c r="E255" s="6">
        <v>3000</v>
      </c>
    </row>
    <row r="256" spans="1:5" x14ac:dyDescent="0.3">
      <c r="A256" s="45"/>
      <c r="B256" s="45"/>
      <c r="C256" s="46"/>
      <c r="D256" s="47"/>
      <c r="E256" s="47"/>
    </row>
    <row r="257" spans="1:7" x14ac:dyDescent="0.3">
      <c r="A257" s="56" t="s">
        <v>111</v>
      </c>
      <c r="B257" s="58" t="s">
        <v>29</v>
      </c>
      <c r="C257" s="59"/>
      <c r="D257" s="5">
        <v>299116</v>
      </c>
      <c r="E257" s="25">
        <f>E261+E258</f>
        <v>229450</v>
      </c>
      <c r="F257" s="30"/>
      <c r="G257" s="24"/>
    </row>
    <row r="258" spans="1:7" x14ac:dyDescent="0.3">
      <c r="A258" s="56" t="s">
        <v>111</v>
      </c>
      <c r="B258" s="56" t="s">
        <v>44</v>
      </c>
      <c r="C258" s="3" t="s">
        <v>29</v>
      </c>
      <c r="D258" s="5">
        <v>-15000</v>
      </c>
      <c r="E258" s="5">
        <v>-15000</v>
      </c>
    </row>
    <row r="259" spans="1:7" x14ac:dyDescent="0.3">
      <c r="A259" s="56" t="s">
        <v>111</v>
      </c>
      <c r="B259" s="56" t="s">
        <v>44</v>
      </c>
      <c r="C259" s="2" t="s">
        <v>112</v>
      </c>
      <c r="D259" s="6">
        <v>-10000</v>
      </c>
      <c r="E259" s="6">
        <v>-10000</v>
      </c>
    </row>
    <row r="260" spans="1:7" x14ac:dyDescent="0.3">
      <c r="A260" s="56" t="s">
        <v>111</v>
      </c>
      <c r="B260" s="56" t="s">
        <v>44</v>
      </c>
      <c r="C260" s="2" t="s">
        <v>113</v>
      </c>
      <c r="D260" s="6">
        <v>-5000</v>
      </c>
      <c r="E260" s="6">
        <v>-6000</v>
      </c>
    </row>
    <row r="261" spans="1:7" x14ac:dyDescent="0.3">
      <c r="A261" s="56" t="s">
        <v>111</v>
      </c>
      <c r="B261" s="56" t="s">
        <v>31</v>
      </c>
      <c r="C261" s="3" t="s">
        <v>29</v>
      </c>
      <c r="D261" s="5">
        <v>314116</v>
      </c>
      <c r="E261" s="5">
        <f>SUM(E262:E277)</f>
        <v>244450</v>
      </c>
    </row>
    <row r="262" spans="1:7" x14ac:dyDescent="0.3">
      <c r="A262" s="56" t="s">
        <v>111</v>
      </c>
      <c r="B262" s="56" t="s">
        <v>31</v>
      </c>
      <c r="C262" s="2" t="s">
        <v>33</v>
      </c>
      <c r="D262" s="6">
        <v>82264</v>
      </c>
      <c r="E262" s="6">
        <f>83600-41700</f>
        <v>41900</v>
      </c>
    </row>
    <row r="263" spans="1:7" x14ac:dyDescent="0.3">
      <c r="A263" s="56" t="s">
        <v>111</v>
      </c>
      <c r="B263" s="56" t="s">
        <v>31</v>
      </c>
      <c r="C263" s="2" t="s">
        <v>34</v>
      </c>
      <c r="D263" s="6">
        <v>119802</v>
      </c>
      <c r="E263" s="6">
        <f>114000-10000</f>
        <v>104000</v>
      </c>
    </row>
    <row r="264" spans="1:7" x14ac:dyDescent="0.3">
      <c r="A264" s="56" t="s">
        <v>111</v>
      </c>
      <c r="B264" s="56" t="s">
        <v>31</v>
      </c>
      <c r="C264" s="2" t="s">
        <v>61</v>
      </c>
      <c r="D264" s="6">
        <v>600</v>
      </c>
      <c r="E264" s="6">
        <v>600</v>
      </c>
    </row>
    <row r="265" spans="1:7" x14ac:dyDescent="0.3">
      <c r="A265" s="56" t="s">
        <v>111</v>
      </c>
      <c r="B265" s="56" t="s">
        <v>31</v>
      </c>
      <c r="C265" s="2" t="s">
        <v>35</v>
      </c>
      <c r="D265" s="6">
        <v>1750</v>
      </c>
      <c r="E265" s="6">
        <v>1750</v>
      </c>
    </row>
    <row r="266" spans="1:7" x14ac:dyDescent="0.3">
      <c r="A266" s="56" t="s">
        <v>111</v>
      </c>
      <c r="B266" s="56" t="s">
        <v>31</v>
      </c>
      <c r="C266" s="2" t="s">
        <v>36</v>
      </c>
      <c r="D266" s="6">
        <v>500</v>
      </c>
      <c r="E266" s="6">
        <v>500</v>
      </c>
    </row>
    <row r="267" spans="1:7" x14ac:dyDescent="0.3">
      <c r="A267" s="56" t="s">
        <v>111</v>
      </c>
      <c r="B267" s="56" t="s">
        <v>31</v>
      </c>
      <c r="C267" s="2" t="s">
        <v>62</v>
      </c>
      <c r="D267" s="6">
        <v>45000</v>
      </c>
      <c r="E267" s="6">
        <v>40000</v>
      </c>
    </row>
    <row r="268" spans="1:7" x14ac:dyDescent="0.3">
      <c r="A268" s="56" t="s">
        <v>111</v>
      </c>
      <c r="B268" s="56" t="s">
        <v>31</v>
      </c>
      <c r="C268" s="2" t="s">
        <v>37</v>
      </c>
      <c r="D268" s="6">
        <v>11000</v>
      </c>
      <c r="E268" s="6">
        <v>10000</v>
      </c>
    </row>
    <row r="269" spans="1:7" x14ac:dyDescent="0.3">
      <c r="A269" s="56" t="s">
        <v>111</v>
      </c>
      <c r="B269" s="56" t="s">
        <v>31</v>
      </c>
      <c r="C269" s="2" t="s">
        <v>59</v>
      </c>
      <c r="D269" s="6">
        <v>2200</v>
      </c>
      <c r="E269" s="6">
        <v>2200</v>
      </c>
    </row>
    <row r="270" spans="1:7" x14ac:dyDescent="0.3">
      <c r="A270" s="56" t="s">
        <v>111</v>
      </c>
      <c r="B270" s="56" t="s">
        <v>31</v>
      </c>
      <c r="C270" s="2" t="s">
        <v>103</v>
      </c>
      <c r="D270" s="6">
        <v>30000</v>
      </c>
      <c r="E270" s="6">
        <v>15000</v>
      </c>
    </row>
    <row r="271" spans="1:7" x14ac:dyDescent="0.3">
      <c r="A271" s="56" t="s">
        <v>111</v>
      </c>
      <c r="B271" s="56" t="s">
        <v>31</v>
      </c>
      <c r="C271" s="2" t="s">
        <v>88</v>
      </c>
      <c r="D271" s="6">
        <v>2000</v>
      </c>
      <c r="E271" s="6">
        <v>2000</v>
      </c>
    </row>
    <row r="272" spans="1:7" x14ac:dyDescent="0.3">
      <c r="A272" s="56" t="s">
        <v>111</v>
      </c>
      <c r="B272" s="56" t="s">
        <v>31</v>
      </c>
      <c r="C272" s="2" t="s">
        <v>114</v>
      </c>
      <c r="D272" s="6">
        <v>5000</v>
      </c>
      <c r="E272" s="6">
        <v>7000</v>
      </c>
    </row>
    <row r="273" spans="1:7" x14ac:dyDescent="0.3">
      <c r="A273" s="56" t="s">
        <v>111</v>
      </c>
      <c r="B273" s="56" t="s">
        <v>31</v>
      </c>
      <c r="C273" s="2" t="s">
        <v>115</v>
      </c>
      <c r="D273" s="6">
        <v>6000</v>
      </c>
      <c r="E273" s="6">
        <v>12000</v>
      </c>
    </row>
    <row r="274" spans="1:7" x14ac:dyDescent="0.3">
      <c r="A274" s="56" t="s">
        <v>111</v>
      </c>
      <c r="B274" s="56" t="s">
        <v>31</v>
      </c>
      <c r="C274" s="2" t="s">
        <v>116</v>
      </c>
      <c r="D274" s="6">
        <v>1000</v>
      </c>
      <c r="E274" s="6"/>
    </row>
    <row r="275" spans="1:7" x14ac:dyDescent="0.3">
      <c r="A275" s="56" t="s">
        <v>111</v>
      </c>
      <c r="B275" s="56" t="s">
        <v>31</v>
      </c>
      <c r="C275" s="2" t="s">
        <v>117</v>
      </c>
      <c r="D275" s="6">
        <v>2500</v>
      </c>
      <c r="E275" s="6">
        <v>2500</v>
      </c>
    </row>
    <row r="276" spans="1:7" x14ac:dyDescent="0.3">
      <c r="A276" s="56" t="s">
        <v>111</v>
      </c>
      <c r="B276" s="56" t="s">
        <v>31</v>
      </c>
      <c r="C276" s="2" t="s">
        <v>118</v>
      </c>
      <c r="D276" s="6">
        <v>2500</v>
      </c>
      <c r="E276" s="6">
        <v>3000</v>
      </c>
    </row>
    <row r="277" spans="1:7" x14ac:dyDescent="0.3">
      <c r="A277" s="56" t="s">
        <v>111</v>
      </c>
      <c r="B277" s="56" t="s">
        <v>31</v>
      </c>
      <c r="C277" s="2" t="s">
        <v>41</v>
      </c>
      <c r="D277" s="6">
        <v>2000</v>
      </c>
      <c r="E277" s="6">
        <v>2000</v>
      </c>
    </row>
    <row r="278" spans="1:7" x14ac:dyDescent="0.3">
      <c r="A278" s="45"/>
      <c r="B278" s="45"/>
      <c r="C278" s="46"/>
      <c r="D278" s="47"/>
      <c r="E278" s="47"/>
    </row>
    <row r="279" spans="1:7" x14ac:dyDescent="0.3">
      <c r="A279" s="56" t="s">
        <v>119</v>
      </c>
      <c r="B279" s="58" t="s">
        <v>29</v>
      </c>
      <c r="C279" s="59"/>
      <c r="D279" s="5">
        <v>47080.38</v>
      </c>
      <c r="E279" s="25">
        <f>E280</f>
        <v>48550</v>
      </c>
      <c r="G279" s="14"/>
    </row>
    <row r="280" spans="1:7" x14ac:dyDescent="0.3">
      <c r="A280" s="56" t="s">
        <v>119</v>
      </c>
      <c r="B280" s="56" t="s">
        <v>31</v>
      </c>
      <c r="C280" s="3" t="s">
        <v>29</v>
      </c>
      <c r="D280" s="5">
        <v>47080.38</v>
      </c>
      <c r="E280" s="5">
        <f>SUM(E281:E286)</f>
        <v>48550</v>
      </c>
    </row>
    <row r="281" spans="1:7" x14ac:dyDescent="0.3">
      <c r="A281" s="56" t="s">
        <v>119</v>
      </c>
      <c r="B281" s="56" t="s">
        <v>31</v>
      </c>
      <c r="C281" s="2" t="s">
        <v>34</v>
      </c>
      <c r="D281" s="6">
        <v>38010.379999999997</v>
      </c>
      <c r="E281" s="6">
        <v>38000</v>
      </c>
    </row>
    <row r="282" spans="1:7" x14ac:dyDescent="0.3">
      <c r="A282" s="56" t="s">
        <v>119</v>
      </c>
      <c r="B282" s="56" t="s">
        <v>31</v>
      </c>
      <c r="C282" s="2" t="s">
        <v>50</v>
      </c>
      <c r="D282" s="6">
        <v>3420</v>
      </c>
      <c r="E282" s="6">
        <v>2700</v>
      </c>
    </row>
    <row r="283" spans="1:7" x14ac:dyDescent="0.3">
      <c r="A283" s="56" t="s">
        <v>119</v>
      </c>
      <c r="B283" s="56" t="s">
        <v>31</v>
      </c>
      <c r="C283" s="2" t="s">
        <v>76</v>
      </c>
      <c r="D283" s="6">
        <v>3000</v>
      </c>
      <c r="E283" s="27">
        <v>2500</v>
      </c>
    </row>
    <row r="284" spans="1:7" x14ac:dyDescent="0.3">
      <c r="A284" s="56" t="s">
        <v>119</v>
      </c>
      <c r="B284" s="56" t="s">
        <v>31</v>
      </c>
      <c r="C284" s="2" t="s">
        <v>35</v>
      </c>
      <c r="D284" s="6">
        <v>500</v>
      </c>
      <c r="E284" s="6">
        <v>200</v>
      </c>
    </row>
    <row r="285" spans="1:7" x14ac:dyDescent="0.3">
      <c r="A285" s="56" t="s">
        <v>119</v>
      </c>
      <c r="B285" s="56" t="s">
        <v>31</v>
      </c>
      <c r="C285" s="2" t="s">
        <v>36</v>
      </c>
      <c r="D285" s="6">
        <v>150</v>
      </c>
      <c r="E285" s="6">
        <v>150</v>
      </c>
    </row>
    <row r="286" spans="1:7" x14ac:dyDescent="0.3">
      <c r="A286" s="56" t="s">
        <v>119</v>
      </c>
      <c r="B286" s="56" t="s">
        <v>31</v>
      </c>
      <c r="C286" s="2" t="s">
        <v>41</v>
      </c>
      <c r="D286" s="6">
        <v>2000</v>
      </c>
      <c r="E286" s="6">
        <v>5000</v>
      </c>
    </row>
    <row r="287" spans="1:7" x14ac:dyDescent="0.3">
      <c r="A287" s="45"/>
      <c r="B287" s="45"/>
      <c r="C287" s="46"/>
      <c r="D287" s="47"/>
      <c r="E287" s="47"/>
    </row>
    <row r="288" spans="1:7" x14ac:dyDescent="0.3">
      <c r="A288" s="56" t="s">
        <v>120</v>
      </c>
      <c r="B288" s="58" t="s">
        <v>29</v>
      </c>
      <c r="C288" s="59"/>
      <c r="D288" s="5">
        <v>29570</v>
      </c>
      <c r="E288" s="25">
        <f>E289+E292</f>
        <v>30100</v>
      </c>
      <c r="G288" s="14"/>
    </row>
    <row r="289" spans="1:7" x14ac:dyDescent="0.3">
      <c r="A289" s="56"/>
      <c r="B289" s="56" t="s">
        <v>44</v>
      </c>
      <c r="C289" s="3" t="s">
        <v>29</v>
      </c>
      <c r="D289" s="5"/>
      <c r="E289" s="5">
        <f>E291</f>
        <v>-1000</v>
      </c>
    </row>
    <row r="290" spans="1:7" x14ac:dyDescent="0.3">
      <c r="A290" s="56"/>
      <c r="B290" s="56" t="s">
        <v>44</v>
      </c>
      <c r="C290" s="15" t="s">
        <v>45</v>
      </c>
      <c r="D290" s="5"/>
      <c r="E290" s="5"/>
    </row>
    <row r="291" spans="1:7" x14ac:dyDescent="0.3">
      <c r="A291" s="56"/>
      <c r="B291" s="56" t="s">
        <v>44</v>
      </c>
      <c r="C291" s="15" t="s">
        <v>79</v>
      </c>
      <c r="D291" s="5"/>
      <c r="E291" s="20">
        <v>-1000</v>
      </c>
    </row>
    <row r="292" spans="1:7" x14ac:dyDescent="0.3">
      <c r="A292" s="56" t="s">
        <v>120</v>
      </c>
      <c r="B292" s="56" t="s">
        <v>31</v>
      </c>
      <c r="C292" s="3" t="s">
        <v>29</v>
      </c>
      <c r="D292" s="5">
        <v>29570</v>
      </c>
      <c r="E292" s="5">
        <f>SUM(E294:E299)</f>
        <v>31100</v>
      </c>
    </row>
    <row r="293" spans="1:7" x14ac:dyDescent="0.3">
      <c r="A293" s="56" t="s">
        <v>120</v>
      </c>
      <c r="B293" s="56" t="s">
        <v>31</v>
      </c>
      <c r="C293" s="2" t="s">
        <v>121</v>
      </c>
      <c r="D293" s="6">
        <v>3500</v>
      </c>
      <c r="E293" s="6"/>
    </row>
    <row r="294" spans="1:7" x14ac:dyDescent="0.3">
      <c r="A294" s="56" t="s">
        <v>120</v>
      </c>
      <c r="B294" s="56" t="s">
        <v>31</v>
      </c>
      <c r="C294" s="2" t="s">
        <v>34</v>
      </c>
      <c r="D294" s="6">
        <v>20355</v>
      </c>
      <c r="E294" s="6">
        <v>21000</v>
      </c>
    </row>
    <row r="295" spans="1:7" x14ac:dyDescent="0.3">
      <c r="A295" s="56" t="s">
        <v>120</v>
      </c>
      <c r="B295" s="56" t="s">
        <v>31</v>
      </c>
      <c r="C295" s="2" t="s">
        <v>50</v>
      </c>
      <c r="D295" s="6">
        <v>1100</v>
      </c>
      <c r="E295" s="6">
        <v>1300</v>
      </c>
    </row>
    <row r="296" spans="1:7" x14ac:dyDescent="0.3">
      <c r="A296" s="56" t="s">
        <v>120</v>
      </c>
      <c r="B296" s="56" t="s">
        <v>31</v>
      </c>
      <c r="C296" s="2" t="s">
        <v>76</v>
      </c>
      <c r="D296" s="6">
        <v>3000</v>
      </c>
      <c r="E296" s="6">
        <v>3000</v>
      </c>
    </row>
    <row r="297" spans="1:7" x14ac:dyDescent="0.3">
      <c r="A297" s="56" t="s">
        <v>120</v>
      </c>
      <c r="B297" s="56" t="s">
        <v>31</v>
      </c>
      <c r="C297" s="2" t="s">
        <v>35</v>
      </c>
      <c r="D297" s="6">
        <v>600</v>
      </c>
      <c r="E297" s="6">
        <v>600</v>
      </c>
    </row>
    <row r="298" spans="1:7" x14ac:dyDescent="0.3">
      <c r="A298" s="56" t="s">
        <v>120</v>
      </c>
      <c r="B298" s="56" t="s">
        <v>31</v>
      </c>
      <c r="C298" s="2" t="s">
        <v>36</v>
      </c>
      <c r="D298" s="6">
        <v>200</v>
      </c>
      <c r="E298" s="6">
        <v>200</v>
      </c>
    </row>
    <row r="299" spans="1:7" x14ac:dyDescent="0.3">
      <c r="A299" s="56" t="s">
        <v>120</v>
      </c>
      <c r="B299" s="56" t="s">
        <v>31</v>
      </c>
      <c r="C299" s="2" t="s">
        <v>41</v>
      </c>
      <c r="D299" s="6">
        <v>815</v>
      </c>
      <c r="E299" s="6">
        <v>5000</v>
      </c>
    </row>
    <row r="300" spans="1:7" x14ac:dyDescent="0.3">
      <c r="A300" s="45"/>
      <c r="B300" s="45"/>
      <c r="C300" s="46"/>
      <c r="D300" s="47"/>
      <c r="E300" s="47"/>
    </row>
    <row r="301" spans="1:7" x14ac:dyDescent="0.3">
      <c r="A301" s="56" t="s">
        <v>122</v>
      </c>
      <c r="B301" s="58" t="s">
        <v>29</v>
      </c>
      <c r="C301" s="59"/>
      <c r="D301" s="5">
        <v>5377</v>
      </c>
      <c r="E301" s="25">
        <v>12557</v>
      </c>
      <c r="G301" s="11"/>
    </row>
    <row r="302" spans="1:7" x14ac:dyDescent="0.3">
      <c r="A302" s="56" t="s">
        <v>122</v>
      </c>
      <c r="B302" s="56" t="s">
        <v>31</v>
      </c>
      <c r="C302" s="3" t="s">
        <v>29</v>
      </c>
      <c r="D302" s="5">
        <v>5377</v>
      </c>
      <c r="E302" s="5">
        <v>12557</v>
      </c>
    </row>
    <row r="303" spans="1:7" x14ac:dyDescent="0.3">
      <c r="A303" s="56" t="s">
        <v>122</v>
      </c>
      <c r="B303" s="56" t="s">
        <v>31</v>
      </c>
      <c r="C303" s="2" t="s">
        <v>50</v>
      </c>
      <c r="D303" s="6">
        <v>660</v>
      </c>
      <c r="E303" s="6">
        <v>480</v>
      </c>
    </row>
    <row r="304" spans="1:7" x14ac:dyDescent="0.3">
      <c r="A304" s="56" t="s">
        <v>122</v>
      </c>
      <c r="B304" s="56" t="s">
        <v>31</v>
      </c>
      <c r="C304" s="2" t="s">
        <v>35</v>
      </c>
      <c r="D304" s="6">
        <v>400</v>
      </c>
      <c r="E304" s="6">
        <v>750</v>
      </c>
    </row>
    <row r="305" spans="1:7" x14ac:dyDescent="0.3">
      <c r="A305" s="56" t="s">
        <v>122</v>
      </c>
      <c r="B305" s="56" t="s">
        <v>31</v>
      </c>
      <c r="C305" s="2" t="s">
        <v>37</v>
      </c>
      <c r="D305" s="6">
        <v>4000</v>
      </c>
      <c r="E305" s="6">
        <v>5000</v>
      </c>
    </row>
    <row r="306" spans="1:7" x14ac:dyDescent="0.3">
      <c r="A306" s="56" t="s">
        <v>122</v>
      </c>
      <c r="B306" s="56" t="s">
        <v>31</v>
      </c>
      <c r="C306" s="2" t="s">
        <v>59</v>
      </c>
      <c r="D306" s="6">
        <v>317</v>
      </c>
      <c r="E306" s="6">
        <v>327</v>
      </c>
    </row>
    <row r="307" spans="1:7" x14ac:dyDescent="0.3">
      <c r="A307" s="56" t="s">
        <v>122</v>
      </c>
      <c r="B307" s="56" t="s">
        <v>31</v>
      </c>
      <c r="C307" s="2" t="s">
        <v>41</v>
      </c>
      <c r="D307" s="6"/>
      <c r="E307" s="26">
        <v>6000</v>
      </c>
    </row>
    <row r="308" spans="1:7" x14ac:dyDescent="0.3">
      <c r="A308" s="45"/>
      <c r="B308" s="45"/>
      <c r="C308" s="46"/>
      <c r="D308" s="47"/>
      <c r="E308" s="47"/>
    </row>
    <row r="309" spans="1:7" x14ac:dyDescent="0.3">
      <c r="A309" s="56" t="s">
        <v>123</v>
      </c>
      <c r="B309" s="58" t="s">
        <v>29</v>
      </c>
      <c r="C309" s="59"/>
      <c r="D309" s="5">
        <v>132930.96</v>
      </c>
      <c r="E309" s="25">
        <f>E310</f>
        <v>133403.22</v>
      </c>
      <c r="G309" s="14"/>
    </row>
    <row r="310" spans="1:7" x14ac:dyDescent="0.3">
      <c r="A310" s="56" t="s">
        <v>123</v>
      </c>
      <c r="B310" s="56" t="s">
        <v>31</v>
      </c>
      <c r="C310" s="3" t="s">
        <v>29</v>
      </c>
      <c r="D310" s="5">
        <v>132930.96</v>
      </c>
      <c r="E310" s="5">
        <f>SUM(E311:E314)</f>
        <v>133403.22</v>
      </c>
    </row>
    <row r="311" spans="1:7" x14ac:dyDescent="0.3">
      <c r="A311" s="56" t="s">
        <v>123</v>
      </c>
      <c r="B311" s="56" t="s">
        <v>31</v>
      </c>
      <c r="C311" s="2" t="s">
        <v>37</v>
      </c>
      <c r="D311" s="6">
        <v>18000</v>
      </c>
      <c r="E311" s="6">
        <v>15000</v>
      </c>
    </row>
    <row r="312" spans="1:7" x14ac:dyDescent="0.3">
      <c r="A312" s="56" t="s">
        <v>123</v>
      </c>
      <c r="B312" s="56" t="s">
        <v>31</v>
      </c>
      <c r="C312" s="2" t="s">
        <v>63</v>
      </c>
      <c r="D312" s="6">
        <v>111830.96</v>
      </c>
      <c r="E312" s="6">
        <v>116903.22</v>
      </c>
    </row>
    <row r="313" spans="1:7" x14ac:dyDescent="0.3">
      <c r="A313" s="56" t="s">
        <v>123</v>
      </c>
      <c r="B313" s="56" t="s">
        <v>31</v>
      </c>
      <c r="C313" s="2" t="s">
        <v>40</v>
      </c>
      <c r="D313" s="6">
        <v>2000</v>
      </c>
      <c r="E313" s="6">
        <v>1000</v>
      </c>
    </row>
    <row r="314" spans="1:7" x14ac:dyDescent="0.3">
      <c r="A314" s="56" t="s">
        <v>123</v>
      </c>
      <c r="B314" s="56" t="s">
        <v>31</v>
      </c>
      <c r="C314" s="2" t="s">
        <v>41</v>
      </c>
      <c r="D314" s="6">
        <v>1100</v>
      </c>
      <c r="E314" s="6">
        <v>500</v>
      </c>
    </row>
    <row r="315" spans="1:7" x14ac:dyDescent="0.3">
      <c r="A315" s="45"/>
      <c r="B315" s="45"/>
      <c r="C315" s="46"/>
      <c r="D315" s="47"/>
      <c r="E315" s="47"/>
    </row>
    <row r="316" spans="1:7" x14ac:dyDescent="0.3">
      <c r="A316" s="56" t="s">
        <v>124</v>
      </c>
      <c r="B316" s="58" t="s">
        <v>29</v>
      </c>
      <c r="C316" s="59"/>
      <c r="D316" s="5">
        <v>125683.34</v>
      </c>
      <c r="E316" s="25">
        <f>E317</f>
        <v>95997.92</v>
      </c>
      <c r="F316" s="30"/>
      <c r="G316" s="23"/>
    </row>
    <row r="317" spans="1:7" x14ac:dyDescent="0.3">
      <c r="A317" s="56" t="s">
        <v>124</v>
      </c>
      <c r="B317" s="56" t="s">
        <v>31</v>
      </c>
      <c r="C317" s="3" t="s">
        <v>29</v>
      </c>
      <c r="D317" s="5">
        <v>125683.34</v>
      </c>
      <c r="E317" s="5">
        <f>SUM(E318:E326)</f>
        <v>95997.92</v>
      </c>
    </row>
    <row r="318" spans="1:7" x14ac:dyDescent="0.3">
      <c r="A318" s="56" t="s">
        <v>124</v>
      </c>
      <c r="B318" s="56" t="s">
        <v>31</v>
      </c>
      <c r="C318" s="2" t="s">
        <v>33</v>
      </c>
      <c r="D318" s="6">
        <v>64290.54</v>
      </c>
      <c r="E318" s="6">
        <v>66797.919999999998</v>
      </c>
    </row>
    <row r="319" spans="1:7" x14ac:dyDescent="0.3">
      <c r="A319" s="56" t="s">
        <v>124</v>
      </c>
      <c r="B319" s="56" t="s">
        <v>31</v>
      </c>
      <c r="C319" s="2" t="s">
        <v>125</v>
      </c>
      <c r="D319" s="6">
        <v>600</v>
      </c>
      <c r="E319" s="6">
        <v>600</v>
      </c>
    </row>
    <row r="320" spans="1:7" x14ac:dyDescent="0.3">
      <c r="A320" s="56" t="s">
        <v>124</v>
      </c>
      <c r="B320" s="56" t="s">
        <v>31</v>
      </c>
      <c r="C320" s="2" t="s">
        <v>35</v>
      </c>
      <c r="D320" s="6">
        <v>50</v>
      </c>
      <c r="E320" s="6">
        <v>100</v>
      </c>
    </row>
    <row r="321" spans="1:7" x14ac:dyDescent="0.3">
      <c r="A321" s="56" t="s">
        <v>124</v>
      </c>
      <c r="B321" s="56" t="s">
        <v>31</v>
      </c>
      <c r="C321" s="2" t="s">
        <v>36</v>
      </c>
      <c r="D321" s="6">
        <v>1500</v>
      </c>
      <c r="E321" s="6">
        <v>1500</v>
      </c>
    </row>
    <row r="322" spans="1:7" x14ac:dyDescent="0.3">
      <c r="A322" s="56" t="s">
        <v>124</v>
      </c>
      <c r="B322" s="56" t="s">
        <v>31</v>
      </c>
      <c r="C322" s="2" t="s">
        <v>37</v>
      </c>
      <c r="D322" s="6">
        <v>3600</v>
      </c>
      <c r="E322" s="6">
        <v>4000</v>
      </c>
    </row>
    <row r="323" spans="1:7" x14ac:dyDescent="0.3">
      <c r="A323" s="56" t="s">
        <v>124</v>
      </c>
      <c r="B323" s="56" t="s">
        <v>31</v>
      </c>
      <c r="C323" s="2" t="s">
        <v>126</v>
      </c>
      <c r="D323" s="6">
        <v>35000</v>
      </c>
      <c r="E323" s="6">
        <v>20000</v>
      </c>
    </row>
    <row r="324" spans="1:7" x14ac:dyDescent="0.3">
      <c r="A324" s="56" t="s">
        <v>124</v>
      </c>
      <c r="B324" s="56" t="s">
        <v>31</v>
      </c>
      <c r="C324" s="2" t="s">
        <v>41</v>
      </c>
      <c r="D324" s="6">
        <v>18642.8</v>
      </c>
      <c r="E324" s="6">
        <v>1000</v>
      </c>
    </row>
    <row r="325" spans="1:7" x14ac:dyDescent="0.3">
      <c r="A325" s="56" t="s">
        <v>124</v>
      </c>
      <c r="B325" s="56" t="s">
        <v>31</v>
      </c>
      <c r="C325" s="2" t="s">
        <v>42</v>
      </c>
      <c r="D325" s="6">
        <v>2000</v>
      </c>
      <c r="E325" s="6">
        <v>2000</v>
      </c>
    </row>
    <row r="326" spans="1:7" x14ac:dyDescent="0.3">
      <c r="A326" s="45"/>
      <c r="B326" s="45"/>
      <c r="C326" s="46"/>
      <c r="D326" s="47"/>
      <c r="E326" s="47"/>
    </row>
    <row r="327" spans="1:7" x14ac:dyDescent="0.3">
      <c r="A327" s="56" t="s">
        <v>127</v>
      </c>
      <c r="B327" s="58" t="s">
        <v>29</v>
      </c>
      <c r="C327" s="59"/>
      <c r="D327" s="5">
        <v>72381.929999999993</v>
      </c>
      <c r="E327" s="25">
        <v>63600</v>
      </c>
      <c r="F327" s="30"/>
      <c r="G327" s="23"/>
    </row>
    <row r="328" spans="1:7" x14ac:dyDescent="0.3">
      <c r="A328" s="56"/>
      <c r="B328" s="56" t="s">
        <v>44</v>
      </c>
      <c r="C328" s="3" t="s">
        <v>29</v>
      </c>
      <c r="D328" s="5"/>
      <c r="E328" s="5"/>
      <c r="F328" s="13"/>
    </row>
    <row r="329" spans="1:7" x14ac:dyDescent="0.3">
      <c r="A329" s="56"/>
      <c r="B329" s="56" t="s">
        <v>44</v>
      </c>
      <c r="C329" s="2" t="s">
        <v>74</v>
      </c>
      <c r="E329" s="5"/>
      <c r="F329" s="13"/>
    </row>
    <row r="330" spans="1:7" x14ac:dyDescent="0.3">
      <c r="A330" s="56"/>
      <c r="B330" s="56" t="s">
        <v>44</v>
      </c>
      <c r="C330" s="15" t="s">
        <v>79</v>
      </c>
      <c r="E330" s="5"/>
      <c r="F330" s="13"/>
    </row>
    <row r="331" spans="1:7" x14ac:dyDescent="0.3">
      <c r="A331" s="56" t="s">
        <v>127</v>
      </c>
      <c r="B331" s="56" t="s">
        <v>31</v>
      </c>
      <c r="C331" s="3" t="s">
        <v>29</v>
      </c>
      <c r="D331" s="5">
        <v>72381.929999999993</v>
      </c>
      <c r="E331" s="5">
        <f>SUM(E332:E337)</f>
        <v>63600</v>
      </c>
    </row>
    <row r="332" spans="1:7" x14ac:dyDescent="0.3">
      <c r="A332" s="56" t="s">
        <v>127</v>
      </c>
      <c r="B332" s="56" t="s">
        <v>31</v>
      </c>
      <c r="C332" s="2" t="s">
        <v>34</v>
      </c>
      <c r="D332" s="6">
        <v>45281.93</v>
      </c>
      <c r="E332" s="6">
        <v>42000</v>
      </c>
    </row>
    <row r="333" spans="1:7" x14ac:dyDescent="0.3">
      <c r="A333" s="56" t="s">
        <v>127</v>
      </c>
      <c r="B333" s="56" t="s">
        <v>31</v>
      </c>
      <c r="C333" s="2" t="s">
        <v>50</v>
      </c>
      <c r="D333" s="6">
        <v>2400</v>
      </c>
      <c r="E333" s="6">
        <v>2400</v>
      </c>
    </row>
    <row r="334" spans="1:7" x14ac:dyDescent="0.3">
      <c r="A334" s="56" t="s">
        <v>127</v>
      </c>
      <c r="B334" s="56" t="s">
        <v>31</v>
      </c>
      <c r="C334" s="2" t="s">
        <v>76</v>
      </c>
      <c r="D334" s="6">
        <v>600</v>
      </c>
      <c r="E334" s="6">
        <v>600</v>
      </c>
    </row>
    <row r="335" spans="1:7" x14ac:dyDescent="0.3">
      <c r="A335" s="56" t="s">
        <v>127</v>
      </c>
      <c r="B335" s="56" t="s">
        <v>31</v>
      </c>
      <c r="C335" s="2" t="s">
        <v>35</v>
      </c>
      <c r="D335" s="6">
        <v>300</v>
      </c>
      <c r="E335" s="6">
        <v>300</v>
      </c>
    </row>
    <row r="336" spans="1:7" x14ac:dyDescent="0.3">
      <c r="A336" s="56" t="s">
        <v>127</v>
      </c>
      <c r="B336" s="56" t="s">
        <v>31</v>
      </c>
      <c r="C336" s="2" t="s">
        <v>36</v>
      </c>
      <c r="D336" s="6">
        <v>300</v>
      </c>
      <c r="E336" s="6">
        <v>300</v>
      </c>
    </row>
    <row r="337" spans="1:12" x14ac:dyDescent="0.3">
      <c r="A337" s="56" t="s">
        <v>127</v>
      </c>
      <c r="B337" s="56" t="s">
        <v>31</v>
      </c>
      <c r="C337" s="2" t="s">
        <v>41</v>
      </c>
      <c r="D337" s="6">
        <v>23500</v>
      </c>
      <c r="E337" s="6">
        <v>18000</v>
      </c>
    </row>
    <row r="338" spans="1:12" x14ac:dyDescent="0.3">
      <c r="A338" s="45"/>
      <c r="B338" s="45"/>
      <c r="C338" s="46"/>
      <c r="D338" s="47"/>
      <c r="E338" s="47"/>
    </row>
    <row r="339" spans="1:12" x14ac:dyDescent="0.3">
      <c r="A339" s="56" t="s">
        <v>128</v>
      </c>
      <c r="B339" s="58" t="s">
        <v>29</v>
      </c>
      <c r="C339" s="59"/>
      <c r="D339" s="5">
        <v>19890</v>
      </c>
      <c r="E339" s="25">
        <f>E340</f>
        <v>3800</v>
      </c>
      <c r="F339" s="30"/>
      <c r="G339" s="23"/>
    </row>
    <row r="340" spans="1:12" x14ac:dyDescent="0.3">
      <c r="A340" s="56" t="s">
        <v>128</v>
      </c>
      <c r="B340" s="56" t="s">
        <v>31</v>
      </c>
      <c r="C340" s="3" t="s">
        <v>29</v>
      </c>
      <c r="D340" s="5">
        <v>19890</v>
      </c>
      <c r="E340" s="5">
        <f>SUM(E341:E347)</f>
        <v>3800</v>
      </c>
    </row>
    <row r="341" spans="1:12" x14ac:dyDescent="0.3">
      <c r="A341" s="56" t="s">
        <v>128</v>
      </c>
      <c r="B341" s="56" t="s">
        <v>31</v>
      </c>
      <c r="C341" s="2" t="s">
        <v>121</v>
      </c>
      <c r="D341" s="6">
        <v>2374.4</v>
      </c>
      <c r="E341" s="6"/>
    </row>
    <row r="342" spans="1:12" x14ac:dyDescent="0.3">
      <c r="A342" s="56" t="s">
        <v>128</v>
      </c>
      <c r="B342" s="56" t="s">
        <v>31</v>
      </c>
      <c r="C342" s="2" t="s">
        <v>34</v>
      </c>
      <c r="D342" s="6">
        <v>15000</v>
      </c>
      <c r="E342" s="6"/>
    </row>
    <row r="343" spans="1:12" x14ac:dyDescent="0.3">
      <c r="A343" s="56" t="s">
        <v>128</v>
      </c>
      <c r="B343" s="56" t="s">
        <v>31</v>
      </c>
      <c r="C343" s="2" t="s">
        <v>35</v>
      </c>
      <c r="D343" s="6">
        <v>250</v>
      </c>
      <c r="E343" s="6">
        <v>200</v>
      </c>
    </row>
    <row r="344" spans="1:12" x14ac:dyDescent="0.3">
      <c r="A344" s="56" t="s">
        <v>128</v>
      </c>
      <c r="B344" s="56" t="s">
        <v>31</v>
      </c>
      <c r="C344" s="2" t="s">
        <v>36</v>
      </c>
      <c r="D344" s="6">
        <v>300</v>
      </c>
      <c r="E344" s="6"/>
    </row>
    <row r="345" spans="1:12" x14ac:dyDescent="0.3">
      <c r="A345" s="56" t="s">
        <v>128</v>
      </c>
      <c r="B345" s="56" t="s">
        <v>31</v>
      </c>
      <c r="C345" s="2" t="s">
        <v>37</v>
      </c>
      <c r="D345" s="6">
        <v>525.6</v>
      </c>
      <c r="E345" s="6">
        <v>1500</v>
      </c>
    </row>
    <row r="346" spans="1:12" x14ac:dyDescent="0.3">
      <c r="A346" s="56" t="s">
        <v>128</v>
      </c>
      <c r="B346" s="56" t="s">
        <v>31</v>
      </c>
      <c r="C346" s="2" t="s">
        <v>59</v>
      </c>
      <c r="D346" s="6">
        <v>1440</v>
      </c>
      <c r="E346" s="6">
        <v>1800</v>
      </c>
    </row>
    <row r="347" spans="1:12" x14ac:dyDescent="0.3">
      <c r="A347" s="56" t="s">
        <v>128</v>
      </c>
      <c r="B347" s="56" t="s">
        <v>31</v>
      </c>
      <c r="C347" s="2" t="s">
        <v>41</v>
      </c>
      <c r="D347" s="6">
        <v>0</v>
      </c>
      <c r="E347" s="6">
        <v>300</v>
      </c>
    </row>
    <row r="348" spans="1:12" x14ac:dyDescent="0.3">
      <c r="A348" s="45"/>
      <c r="B348" s="45"/>
      <c r="C348" s="46"/>
      <c r="D348" s="47"/>
      <c r="E348" s="47"/>
    </row>
    <row r="349" spans="1:12" x14ac:dyDescent="0.3">
      <c r="A349" s="56" t="s">
        <v>129</v>
      </c>
      <c r="B349" s="58" t="s">
        <v>29</v>
      </c>
      <c r="C349" s="59"/>
      <c r="D349" s="5">
        <v>252325</v>
      </c>
      <c r="E349" s="25">
        <f>E353+E350</f>
        <v>348200</v>
      </c>
      <c r="F349" s="12">
        <f>E349-D349</f>
        <v>95875</v>
      </c>
      <c r="G349" s="14"/>
      <c r="I349">
        <v>1.67</v>
      </c>
      <c r="J349" s="10">
        <f>67820*I349</f>
        <v>113259.4</v>
      </c>
      <c r="L349" s="12"/>
    </row>
    <row r="350" spans="1:12" x14ac:dyDescent="0.3">
      <c r="A350" s="56" t="s">
        <v>129</v>
      </c>
      <c r="B350" s="56" t="s">
        <v>44</v>
      </c>
      <c r="C350" s="3" t="s">
        <v>29</v>
      </c>
      <c r="D350" s="5">
        <v>-9000</v>
      </c>
      <c r="E350" s="5">
        <f>E351+E352</f>
        <v>-56000</v>
      </c>
    </row>
    <row r="351" spans="1:12" x14ac:dyDescent="0.3">
      <c r="A351" s="56" t="s">
        <v>129</v>
      </c>
      <c r="B351" s="56" t="s">
        <v>44</v>
      </c>
      <c r="C351" s="15" t="s">
        <v>65</v>
      </c>
      <c r="D351" s="6">
        <v>-5000</v>
      </c>
      <c r="E351" s="6">
        <v>-6000</v>
      </c>
    </row>
    <row r="352" spans="1:12" x14ac:dyDescent="0.3">
      <c r="A352" s="56" t="s">
        <v>129</v>
      </c>
      <c r="B352" s="56" t="s">
        <v>44</v>
      </c>
      <c r="C352" s="2" t="s">
        <v>79</v>
      </c>
      <c r="D352" s="6">
        <v>-4000</v>
      </c>
      <c r="E352" s="6">
        <v>-50000</v>
      </c>
    </row>
    <row r="353" spans="1:5" x14ac:dyDescent="0.3">
      <c r="A353" s="56" t="s">
        <v>129</v>
      </c>
      <c r="B353" s="56" t="s">
        <v>31</v>
      </c>
      <c r="C353" s="3" t="s">
        <v>29</v>
      </c>
      <c r="D353" s="5">
        <v>260575</v>
      </c>
      <c r="E353" s="5">
        <f>E355+E356+E357+E358+E359+E360+E361+E362+E363</f>
        <v>404200</v>
      </c>
    </row>
    <row r="354" spans="1:5" x14ac:dyDescent="0.3">
      <c r="A354" s="56"/>
      <c r="B354" s="56"/>
      <c r="C354" s="15" t="s">
        <v>75</v>
      </c>
      <c r="D354" s="5"/>
      <c r="E354" s="5"/>
    </row>
    <row r="355" spans="1:5" x14ac:dyDescent="0.3">
      <c r="A355" s="56"/>
      <c r="B355" s="56"/>
      <c r="C355" s="2" t="s">
        <v>130</v>
      </c>
      <c r="D355" s="6">
        <v>750</v>
      </c>
      <c r="E355" s="6">
        <v>850</v>
      </c>
    </row>
    <row r="356" spans="1:5" x14ac:dyDescent="0.3">
      <c r="A356" s="56" t="s">
        <v>129</v>
      </c>
      <c r="B356" s="56" t="s">
        <v>31</v>
      </c>
      <c r="C356" s="2" t="s">
        <v>121</v>
      </c>
      <c r="D356" s="6">
        <v>198000</v>
      </c>
      <c r="E356" s="26">
        <v>345000</v>
      </c>
    </row>
    <row r="357" spans="1:5" x14ac:dyDescent="0.3">
      <c r="A357" s="56" t="s">
        <v>129</v>
      </c>
      <c r="B357" s="56" t="s">
        <v>31</v>
      </c>
      <c r="C357" s="2" t="s">
        <v>33</v>
      </c>
      <c r="D357" s="6">
        <v>0</v>
      </c>
      <c r="E357" s="26">
        <v>30000</v>
      </c>
    </row>
    <row r="358" spans="1:5" x14ac:dyDescent="0.3">
      <c r="A358" s="56" t="s">
        <v>129</v>
      </c>
      <c r="B358" s="56" t="s">
        <v>31</v>
      </c>
      <c r="C358" s="2" t="s">
        <v>34</v>
      </c>
      <c r="D358" s="6">
        <v>30925</v>
      </c>
      <c r="E358" s="6">
        <v>20000</v>
      </c>
    </row>
    <row r="359" spans="1:5" x14ac:dyDescent="0.3">
      <c r="A359" s="56" t="s">
        <v>129</v>
      </c>
      <c r="B359" s="56" t="s">
        <v>31</v>
      </c>
      <c r="C359" s="2" t="s">
        <v>50</v>
      </c>
      <c r="D359" s="6">
        <v>2300</v>
      </c>
      <c r="E359" s="6">
        <v>1000</v>
      </c>
    </row>
    <row r="360" spans="1:5" x14ac:dyDescent="0.3">
      <c r="A360" s="56" t="s">
        <v>129</v>
      </c>
      <c r="B360" s="56" t="s">
        <v>31</v>
      </c>
      <c r="C360" s="2" t="s">
        <v>35</v>
      </c>
      <c r="D360" s="6">
        <v>50</v>
      </c>
      <c r="E360" s="6">
        <v>50</v>
      </c>
    </row>
    <row r="361" spans="1:5" x14ac:dyDescent="0.3">
      <c r="A361" s="56" t="s">
        <v>129</v>
      </c>
      <c r="B361" s="56" t="s">
        <v>31</v>
      </c>
      <c r="C361" s="2" t="s">
        <v>36</v>
      </c>
      <c r="D361" s="6">
        <v>300</v>
      </c>
      <c r="E361" s="6">
        <v>500</v>
      </c>
    </row>
    <row r="362" spans="1:5" x14ac:dyDescent="0.3">
      <c r="A362" s="56" t="s">
        <v>129</v>
      </c>
      <c r="B362" s="56" t="s">
        <v>31</v>
      </c>
      <c r="C362" s="2" t="s">
        <v>37</v>
      </c>
      <c r="D362" s="6">
        <v>5000</v>
      </c>
      <c r="E362" s="6">
        <v>3500</v>
      </c>
    </row>
    <row r="363" spans="1:5" x14ac:dyDescent="0.3">
      <c r="A363" s="56" t="s">
        <v>129</v>
      </c>
      <c r="B363" s="56" t="s">
        <v>31</v>
      </c>
      <c r="C363" s="2" t="s">
        <v>41</v>
      </c>
      <c r="D363" s="6">
        <v>24000</v>
      </c>
      <c r="E363" s="6">
        <v>3300</v>
      </c>
    </row>
    <row r="364" spans="1:5" x14ac:dyDescent="0.3">
      <c r="A364" s="45"/>
      <c r="B364" s="45"/>
      <c r="C364" s="46"/>
      <c r="D364" s="47"/>
      <c r="E364" s="47"/>
    </row>
    <row r="365" spans="1:5" x14ac:dyDescent="0.3">
      <c r="A365" s="56" t="s">
        <v>131</v>
      </c>
      <c r="B365" s="58" t="s">
        <v>29</v>
      </c>
      <c r="C365" s="59"/>
      <c r="D365" s="5">
        <v>11734</v>
      </c>
      <c r="E365" s="5"/>
    </row>
    <row r="366" spans="1:5" x14ac:dyDescent="0.3">
      <c r="A366" s="56" t="s">
        <v>131</v>
      </c>
      <c r="B366" s="56" t="s">
        <v>31</v>
      </c>
      <c r="C366" s="3" t="s">
        <v>29</v>
      </c>
      <c r="D366" s="5">
        <v>11734</v>
      </c>
      <c r="E366" s="5"/>
    </row>
    <row r="367" spans="1:5" x14ac:dyDescent="0.3">
      <c r="A367" s="56" t="s">
        <v>131</v>
      </c>
      <c r="B367" s="56" t="s">
        <v>31</v>
      </c>
      <c r="C367" s="2" t="s">
        <v>34</v>
      </c>
      <c r="D367" s="6">
        <v>11734</v>
      </c>
      <c r="E367" s="6"/>
    </row>
    <row r="368" spans="1:5" x14ac:dyDescent="0.3">
      <c r="A368" s="45"/>
      <c r="B368" s="45"/>
      <c r="C368" s="46"/>
      <c r="D368" s="47"/>
      <c r="E368" s="47"/>
    </row>
    <row r="369" spans="1:7" x14ac:dyDescent="0.3">
      <c r="A369" s="56" t="s">
        <v>132</v>
      </c>
      <c r="B369" s="58" t="s">
        <v>29</v>
      </c>
      <c r="C369" s="59"/>
      <c r="D369" s="5">
        <v>90433.34</v>
      </c>
      <c r="E369" s="25">
        <f>E370</f>
        <v>85897.919999999998</v>
      </c>
      <c r="F369" s="31"/>
      <c r="G369" s="14"/>
    </row>
    <row r="370" spans="1:7" x14ac:dyDescent="0.3">
      <c r="A370" s="56" t="s">
        <v>132</v>
      </c>
      <c r="B370" s="56" t="s">
        <v>31</v>
      </c>
      <c r="C370" s="3" t="s">
        <v>29</v>
      </c>
      <c r="D370" s="5">
        <v>90433.34</v>
      </c>
      <c r="E370" s="5">
        <f>SUM(E371:E378)</f>
        <v>85897.919999999998</v>
      </c>
    </row>
    <row r="371" spans="1:7" x14ac:dyDescent="0.3">
      <c r="A371" s="56" t="s">
        <v>132</v>
      </c>
      <c r="B371" s="56" t="s">
        <v>31</v>
      </c>
      <c r="C371" s="2" t="s">
        <v>33</v>
      </c>
      <c r="D371" s="6">
        <v>64290.54</v>
      </c>
      <c r="E371" s="6">
        <v>66797.919999999998</v>
      </c>
    </row>
    <row r="372" spans="1:7" x14ac:dyDescent="0.3">
      <c r="A372" s="56" t="s">
        <v>132</v>
      </c>
      <c r="B372" s="56" t="s">
        <v>31</v>
      </c>
      <c r="C372" s="2" t="s">
        <v>125</v>
      </c>
      <c r="D372" s="6">
        <v>600</v>
      </c>
      <c r="E372" s="6">
        <v>600</v>
      </c>
    </row>
    <row r="373" spans="1:7" x14ac:dyDescent="0.3">
      <c r="A373" s="56" t="s">
        <v>132</v>
      </c>
      <c r="B373" s="56" t="s">
        <v>31</v>
      </c>
      <c r="C373" s="2" t="s">
        <v>61</v>
      </c>
      <c r="D373" s="6">
        <v>250</v>
      </c>
      <c r="E373" s="6">
        <v>0</v>
      </c>
    </row>
    <row r="374" spans="1:7" x14ac:dyDescent="0.3">
      <c r="A374" s="56" t="s">
        <v>132</v>
      </c>
      <c r="B374" s="56" t="s">
        <v>31</v>
      </c>
      <c r="C374" s="2" t="s">
        <v>35</v>
      </c>
      <c r="D374" s="6">
        <v>50</v>
      </c>
      <c r="E374" s="6">
        <v>0</v>
      </c>
    </row>
    <row r="375" spans="1:7" x14ac:dyDescent="0.3">
      <c r="A375" s="56" t="s">
        <v>132</v>
      </c>
      <c r="B375" s="56" t="s">
        <v>31</v>
      </c>
      <c r="C375" s="2" t="s">
        <v>36</v>
      </c>
      <c r="D375" s="6">
        <v>2600</v>
      </c>
      <c r="E375" s="6">
        <v>500</v>
      </c>
    </row>
    <row r="376" spans="1:7" x14ac:dyDescent="0.3">
      <c r="A376" s="56" t="s">
        <v>132</v>
      </c>
      <c r="B376" s="56" t="s">
        <v>31</v>
      </c>
      <c r="C376" s="2" t="s">
        <v>37</v>
      </c>
      <c r="D376" s="6">
        <v>10000</v>
      </c>
      <c r="E376" s="26">
        <v>15000</v>
      </c>
    </row>
    <row r="377" spans="1:7" x14ac:dyDescent="0.3">
      <c r="A377" s="56" t="s">
        <v>132</v>
      </c>
      <c r="B377" s="56" t="s">
        <v>31</v>
      </c>
      <c r="C377" s="2" t="s">
        <v>41</v>
      </c>
      <c r="D377" s="6">
        <v>10642.8</v>
      </c>
      <c r="E377" s="6">
        <v>1000</v>
      </c>
    </row>
    <row r="378" spans="1:7" x14ac:dyDescent="0.3">
      <c r="A378" s="56" t="s">
        <v>132</v>
      </c>
      <c r="B378" s="56" t="s">
        <v>31</v>
      </c>
      <c r="C378" s="2" t="s">
        <v>42</v>
      </c>
      <c r="D378" s="6">
        <v>2000</v>
      </c>
      <c r="E378" s="6">
        <v>2000</v>
      </c>
    </row>
    <row r="379" spans="1:7" x14ac:dyDescent="0.3">
      <c r="A379" s="45"/>
      <c r="B379" s="45"/>
      <c r="C379" s="46"/>
      <c r="D379" s="47"/>
      <c r="E379" s="47"/>
    </row>
    <row r="380" spans="1:7" x14ac:dyDescent="0.3">
      <c r="A380" s="56" t="s">
        <v>133</v>
      </c>
      <c r="B380" s="58" t="s">
        <v>29</v>
      </c>
      <c r="C380" s="59"/>
      <c r="D380" s="5">
        <v>44600.38</v>
      </c>
      <c r="E380" s="25">
        <f>E381</f>
        <v>43400</v>
      </c>
      <c r="F380" s="30"/>
      <c r="G380" s="14"/>
    </row>
    <row r="381" spans="1:7" x14ac:dyDescent="0.3">
      <c r="A381" s="56" t="s">
        <v>133</v>
      </c>
      <c r="B381" s="56" t="s">
        <v>31</v>
      </c>
      <c r="C381" s="3" t="s">
        <v>29</v>
      </c>
      <c r="D381" s="5">
        <v>44600.38</v>
      </c>
      <c r="E381" s="5">
        <f>SUM(E382:E387)</f>
        <v>43400</v>
      </c>
    </row>
    <row r="382" spans="1:7" x14ac:dyDescent="0.3">
      <c r="A382" s="56" t="s">
        <v>133</v>
      </c>
      <c r="B382" s="56" t="s">
        <v>31</v>
      </c>
      <c r="C382" s="2" t="s">
        <v>34</v>
      </c>
      <c r="D382" s="6">
        <v>38010.379999999997</v>
      </c>
      <c r="E382" s="6">
        <v>35000</v>
      </c>
    </row>
    <row r="383" spans="1:7" x14ac:dyDescent="0.3">
      <c r="A383" s="56" t="s">
        <v>133</v>
      </c>
      <c r="B383" s="56" t="s">
        <v>31</v>
      </c>
      <c r="C383" s="2" t="s">
        <v>50</v>
      </c>
      <c r="D383" s="6">
        <v>1740</v>
      </c>
      <c r="E383" s="6">
        <v>1800</v>
      </c>
    </row>
    <row r="384" spans="1:7" x14ac:dyDescent="0.3">
      <c r="A384" s="56" t="s">
        <v>133</v>
      </c>
      <c r="B384" s="56" t="s">
        <v>31</v>
      </c>
      <c r="C384" s="2" t="s">
        <v>76</v>
      </c>
      <c r="D384" s="6">
        <v>300</v>
      </c>
      <c r="E384" s="6">
        <v>500</v>
      </c>
    </row>
    <row r="385" spans="1:7" x14ac:dyDescent="0.3">
      <c r="A385" s="56" t="s">
        <v>133</v>
      </c>
      <c r="B385" s="56" t="s">
        <v>31</v>
      </c>
      <c r="C385" s="2" t="s">
        <v>35</v>
      </c>
      <c r="D385" s="6">
        <v>300</v>
      </c>
      <c r="E385" s="6">
        <v>300</v>
      </c>
    </row>
    <row r="386" spans="1:7" x14ac:dyDescent="0.3">
      <c r="A386" s="56" t="s">
        <v>133</v>
      </c>
      <c r="B386" s="56" t="s">
        <v>31</v>
      </c>
      <c r="C386" s="2" t="s">
        <v>36</v>
      </c>
      <c r="D386" s="6">
        <v>300</v>
      </c>
      <c r="E386" s="6">
        <v>300</v>
      </c>
    </row>
    <row r="387" spans="1:7" x14ac:dyDescent="0.3">
      <c r="A387" s="56" t="s">
        <v>133</v>
      </c>
      <c r="B387" s="56" t="s">
        <v>31</v>
      </c>
      <c r="C387" s="2" t="s">
        <v>41</v>
      </c>
      <c r="D387" s="6">
        <v>3950</v>
      </c>
      <c r="E387" s="6">
        <v>5500</v>
      </c>
    </row>
    <row r="388" spans="1:7" x14ac:dyDescent="0.3">
      <c r="A388" s="45"/>
      <c r="B388" s="45"/>
      <c r="C388" s="46"/>
      <c r="D388" s="47"/>
      <c r="E388" s="47"/>
    </row>
    <row r="389" spans="1:7" x14ac:dyDescent="0.3">
      <c r="A389" s="56" t="s">
        <v>134</v>
      </c>
      <c r="B389" s="58" t="s">
        <v>29</v>
      </c>
      <c r="C389" s="59"/>
      <c r="D389" s="5">
        <v>8082.95</v>
      </c>
      <c r="E389" s="25">
        <f>E390+E392</f>
        <v>14938.869999999999</v>
      </c>
      <c r="G389" s="14"/>
    </row>
    <row r="390" spans="1:7" x14ac:dyDescent="0.3">
      <c r="A390" s="56" t="s">
        <v>134</v>
      </c>
      <c r="B390" s="56" t="s">
        <v>44</v>
      </c>
      <c r="C390" s="3" t="s">
        <v>29</v>
      </c>
      <c r="D390" s="5">
        <v>-20000</v>
      </c>
      <c r="E390" s="5">
        <v>-17000</v>
      </c>
    </row>
    <row r="391" spans="1:7" x14ac:dyDescent="0.3">
      <c r="A391" s="56" t="s">
        <v>134</v>
      </c>
      <c r="B391" s="56" t="s">
        <v>44</v>
      </c>
      <c r="C391" s="2" t="s">
        <v>45</v>
      </c>
      <c r="D391" s="6">
        <v>-20000</v>
      </c>
      <c r="E391" s="6">
        <v>-17000</v>
      </c>
    </row>
    <row r="392" spans="1:7" x14ac:dyDescent="0.3">
      <c r="A392" s="56" t="s">
        <v>134</v>
      </c>
      <c r="B392" s="56" t="s">
        <v>31</v>
      </c>
      <c r="C392" s="3" t="s">
        <v>29</v>
      </c>
      <c r="D392" s="5">
        <v>28082.95</v>
      </c>
      <c r="E392" s="5">
        <f>SUM(E393:E399)</f>
        <v>31938.87</v>
      </c>
    </row>
    <row r="393" spans="1:7" x14ac:dyDescent="0.3">
      <c r="A393" s="56" t="s">
        <v>134</v>
      </c>
      <c r="B393" s="56" t="s">
        <v>31</v>
      </c>
      <c r="C393" s="2" t="s">
        <v>135</v>
      </c>
      <c r="D393" s="6">
        <v>4000</v>
      </c>
      <c r="E393" s="6">
        <v>4000</v>
      </c>
    </row>
    <row r="394" spans="1:7" x14ac:dyDescent="0.3">
      <c r="A394" s="56" t="s">
        <v>134</v>
      </c>
      <c r="B394" s="56" t="s">
        <v>31</v>
      </c>
      <c r="C394" s="2" t="s">
        <v>34</v>
      </c>
      <c r="D394" s="6">
        <v>21712.95</v>
      </c>
      <c r="E394" s="6">
        <v>22000</v>
      </c>
    </row>
    <row r="395" spans="1:7" x14ac:dyDescent="0.3">
      <c r="A395" s="56" t="s">
        <v>134</v>
      </c>
      <c r="B395" s="56" t="s">
        <v>31</v>
      </c>
      <c r="C395" s="2" t="s">
        <v>50</v>
      </c>
      <c r="D395" s="6">
        <v>1020</v>
      </c>
      <c r="E395" s="6">
        <v>700</v>
      </c>
    </row>
    <row r="396" spans="1:7" x14ac:dyDescent="0.3">
      <c r="A396" s="56" t="s">
        <v>134</v>
      </c>
      <c r="B396" s="56" t="s">
        <v>31</v>
      </c>
      <c r="C396" s="2" t="s">
        <v>35</v>
      </c>
      <c r="D396" s="6">
        <v>150</v>
      </c>
      <c r="E396" s="6">
        <v>150</v>
      </c>
    </row>
    <row r="397" spans="1:7" x14ac:dyDescent="0.3">
      <c r="A397" s="56"/>
      <c r="B397" s="56"/>
      <c r="C397" s="2" t="s">
        <v>136</v>
      </c>
      <c r="D397" s="6"/>
      <c r="E397" s="6"/>
    </row>
    <row r="398" spans="1:7" x14ac:dyDescent="0.3">
      <c r="A398" s="56"/>
      <c r="B398" s="56"/>
      <c r="C398" s="2" t="s">
        <v>51</v>
      </c>
      <c r="D398" s="6">
        <v>1200</v>
      </c>
      <c r="E398" s="6">
        <v>1200</v>
      </c>
    </row>
    <row r="399" spans="1:7" x14ac:dyDescent="0.3">
      <c r="A399" s="56" t="s">
        <v>134</v>
      </c>
      <c r="B399" s="56" t="s">
        <v>31</v>
      </c>
      <c r="C399" s="2" t="s">
        <v>137</v>
      </c>
      <c r="E399" s="6">
        <v>3888.87</v>
      </c>
    </row>
    <row r="400" spans="1:7" x14ac:dyDescent="0.3">
      <c r="A400" s="58" t="s">
        <v>29</v>
      </c>
      <c r="B400" s="57"/>
      <c r="C400" s="59"/>
      <c r="D400" s="5">
        <v>120565.69</v>
      </c>
      <c r="E400" s="5"/>
    </row>
    <row r="401" spans="1:7" ht="15" thickBot="1" x14ac:dyDescent="0.35">
      <c r="A401" t="s">
        <v>138</v>
      </c>
      <c r="D401" s="22">
        <f>D389+D380+D369+D365+D349+D339+D327+D316+D309+D301+D288+D279+D257+D223+D210+D199+D186+D114+D108+D99+D88+D78+D70+D57+D45+D40+D31+D16+D3</f>
        <v>2760233.11</v>
      </c>
      <c r="E401" s="22">
        <f>E389+E380+E369+E349+E339+E327+E316+E309+E301+E288+E279+E257+E223+E210+E199+E186+E114+E108+E99+E88+E57+E45+E40+E31+E16+E3+E78</f>
        <v>3205757.2800000003</v>
      </c>
      <c r="F401" s="10" t="e">
        <f>#REF!</f>
        <v>#REF!</v>
      </c>
      <c r="G401" s="18" t="s">
        <v>139</v>
      </c>
    </row>
    <row r="402" spans="1:7" x14ac:dyDescent="0.3">
      <c r="A402" t="s">
        <v>140</v>
      </c>
    </row>
    <row r="403" spans="1:7" ht="21" x14ac:dyDescent="0.4">
      <c r="F403" s="41" t="e">
        <f>E401+F401</f>
        <v>#REF!</v>
      </c>
      <c r="G403" s="18" t="s">
        <v>141</v>
      </c>
    </row>
  </sheetData>
  <mergeCells count="113">
    <mergeCell ref="B392:B399"/>
    <mergeCell ref="A389:A399"/>
    <mergeCell ref="A400:C400"/>
    <mergeCell ref="B187:B188"/>
    <mergeCell ref="B200:B201"/>
    <mergeCell ref="B289:B291"/>
    <mergeCell ref="B328:B330"/>
    <mergeCell ref="B380:C380"/>
    <mergeCell ref="B381:B387"/>
    <mergeCell ref="A380:A387"/>
    <mergeCell ref="B389:C389"/>
    <mergeCell ref="B390:B391"/>
    <mergeCell ref="B365:C365"/>
    <mergeCell ref="B366:B367"/>
    <mergeCell ref="A365:A367"/>
    <mergeCell ref="B369:C369"/>
    <mergeCell ref="B370:B378"/>
    <mergeCell ref="A369:A378"/>
    <mergeCell ref="B349:C349"/>
    <mergeCell ref="B350:B352"/>
    <mergeCell ref="B353:B363"/>
    <mergeCell ref="A349:A363"/>
    <mergeCell ref="B339:C339"/>
    <mergeCell ref="B340:B347"/>
    <mergeCell ref="A339:A347"/>
    <mergeCell ref="B327:C327"/>
    <mergeCell ref="B331:B337"/>
    <mergeCell ref="A327:A337"/>
    <mergeCell ref="B309:C309"/>
    <mergeCell ref="B310:B314"/>
    <mergeCell ref="A309:A314"/>
    <mergeCell ref="B316:C316"/>
    <mergeCell ref="B317:B325"/>
    <mergeCell ref="A316:A325"/>
    <mergeCell ref="B288:C288"/>
    <mergeCell ref="B292:B299"/>
    <mergeCell ref="A288:A299"/>
    <mergeCell ref="B301:C301"/>
    <mergeCell ref="B302:B307"/>
    <mergeCell ref="A301:A307"/>
    <mergeCell ref="B258:B260"/>
    <mergeCell ref="B261:B277"/>
    <mergeCell ref="A257:A277"/>
    <mergeCell ref="B279:C279"/>
    <mergeCell ref="B280:B286"/>
    <mergeCell ref="A279:A286"/>
    <mergeCell ref="B244:C244"/>
    <mergeCell ref="B245:B246"/>
    <mergeCell ref="B247:B255"/>
    <mergeCell ref="A244:A255"/>
    <mergeCell ref="B257:C257"/>
    <mergeCell ref="B210:C210"/>
    <mergeCell ref="B211:B221"/>
    <mergeCell ref="A210:A221"/>
    <mergeCell ref="B223:C223"/>
    <mergeCell ref="B224:B242"/>
    <mergeCell ref="A223:A242"/>
    <mergeCell ref="B190:B197"/>
    <mergeCell ref="A186:A197"/>
    <mergeCell ref="B199:C199"/>
    <mergeCell ref="B203:B208"/>
    <mergeCell ref="A199:A208"/>
    <mergeCell ref="B186:C186"/>
    <mergeCell ref="B114:C114"/>
    <mergeCell ref="B115:B116"/>
    <mergeCell ref="B117:B118"/>
    <mergeCell ref="B119:B128"/>
    <mergeCell ref="A114:A128"/>
    <mergeCell ref="A130:A164"/>
    <mergeCell ref="B130:C130"/>
    <mergeCell ref="B131:B134"/>
    <mergeCell ref="B137:B164"/>
    <mergeCell ref="A166:A170"/>
    <mergeCell ref="B166:C166"/>
    <mergeCell ref="B167:B170"/>
    <mergeCell ref="A172:A183"/>
    <mergeCell ref="B172:C172"/>
    <mergeCell ref="B173:B183"/>
    <mergeCell ref="B108:C108"/>
    <mergeCell ref="B109:B112"/>
    <mergeCell ref="A108:A112"/>
    <mergeCell ref="B99:C99"/>
    <mergeCell ref="B100:B106"/>
    <mergeCell ref="A99:A106"/>
    <mergeCell ref="B79:B86"/>
    <mergeCell ref="A78:A86"/>
    <mergeCell ref="B88:C88"/>
    <mergeCell ref="B89:B97"/>
    <mergeCell ref="A88:A97"/>
    <mergeCell ref="B70:C70"/>
    <mergeCell ref="A70:A76"/>
    <mergeCell ref="B78:C78"/>
    <mergeCell ref="B45:C45"/>
    <mergeCell ref="B46:B55"/>
    <mergeCell ref="A45:A55"/>
    <mergeCell ref="B57:C57"/>
    <mergeCell ref="B58:B68"/>
    <mergeCell ref="A57:A68"/>
    <mergeCell ref="A1:C1"/>
    <mergeCell ref="B3:C3"/>
    <mergeCell ref="B4:B14"/>
    <mergeCell ref="A3:A14"/>
    <mergeCell ref="B16:C16"/>
    <mergeCell ref="B32:B38"/>
    <mergeCell ref="A31:A38"/>
    <mergeCell ref="B40:C40"/>
    <mergeCell ref="B41:B43"/>
    <mergeCell ref="A40:A43"/>
    <mergeCell ref="B17:B19"/>
    <mergeCell ref="B20:B21"/>
    <mergeCell ref="B22:B29"/>
    <mergeCell ref="A16:A29"/>
    <mergeCell ref="B31:C3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33F9-5E43-4872-A392-F6D46885FC8D}">
  <sheetPr>
    <tabColor rgb="FF00B0F0"/>
  </sheetPr>
  <dimension ref="A1:J180"/>
  <sheetViews>
    <sheetView workbookViewId="0">
      <pane ySplit="2" topLeftCell="A3" activePane="bottomLeft" state="frozen"/>
      <selection pane="bottomLeft" activeCell="E1" sqref="E1:E1048576"/>
    </sheetView>
  </sheetViews>
  <sheetFormatPr defaultRowHeight="14.4" x14ac:dyDescent="0.3"/>
  <cols>
    <col min="1" max="1" width="34.44140625" customWidth="1"/>
    <col min="2" max="2" width="16.5546875" customWidth="1"/>
    <col min="3" max="3" width="45.6640625" customWidth="1"/>
    <col min="4" max="4" width="17.44140625" customWidth="1"/>
    <col min="5" max="5" width="16.88671875" customWidth="1"/>
    <col min="7" max="7" width="18" customWidth="1"/>
    <col min="10" max="10" width="13.109375" customWidth="1"/>
    <col min="13" max="13" width="12.5546875" bestFit="1" customWidth="1"/>
  </cols>
  <sheetData>
    <row r="1" spans="1:8" x14ac:dyDescent="0.3">
      <c r="A1" s="56" t="s">
        <v>20</v>
      </c>
      <c r="B1" s="57"/>
      <c r="C1" s="57"/>
      <c r="D1" s="7" t="s">
        <v>21</v>
      </c>
      <c r="E1" s="7" t="s">
        <v>22</v>
      </c>
    </row>
    <row r="2" spans="1:8" x14ac:dyDescent="0.3">
      <c r="A2" s="1" t="s">
        <v>23</v>
      </c>
      <c r="B2" s="1" t="s">
        <v>24</v>
      </c>
      <c r="C2" s="1" t="s">
        <v>25</v>
      </c>
      <c r="D2" s="8" t="s">
        <v>26</v>
      </c>
      <c r="E2" s="8" t="s">
        <v>27</v>
      </c>
    </row>
    <row r="5" spans="1:8" x14ac:dyDescent="0.3">
      <c r="A5" s="56" t="s">
        <v>43</v>
      </c>
      <c r="B5" s="58" t="s">
        <v>29</v>
      </c>
      <c r="C5" s="59"/>
      <c r="D5" s="5">
        <v>35118.980000000003</v>
      </c>
      <c r="E5" s="25">
        <f>E6+E11</f>
        <v>28940</v>
      </c>
      <c r="G5" s="30">
        <f>E5-D5</f>
        <v>-6178.9800000000032</v>
      </c>
      <c r="H5" s="23">
        <f>G5/D5</f>
        <v>-0.17594417605522719</v>
      </c>
    </row>
    <row r="6" spans="1:8" x14ac:dyDescent="0.3">
      <c r="A6" s="56" t="s">
        <v>43</v>
      </c>
      <c r="B6" s="56" t="s">
        <v>44</v>
      </c>
      <c r="C6" s="3" t="s">
        <v>29</v>
      </c>
      <c r="D6" s="5">
        <v>-11500</v>
      </c>
      <c r="E6" s="5">
        <f>E7+E8</f>
        <v>-11500</v>
      </c>
      <c r="G6" s="10"/>
    </row>
    <row r="7" spans="1:8" x14ac:dyDescent="0.3">
      <c r="A7" s="56" t="s">
        <v>43</v>
      </c>
      <c r="B7" s="56" t="s">
        <v>44</v>
      </c>
      <c r="C7" s="2" t="s">
        <v>45</v>
      </c>
      <c r="D7" s="6">
        <v>-7500</v>
      </c>
      <c r="E7" s="6">
        <v>-7500</v>
      </c>
      <c r="G7" s="10"/>
    </row>
    <row r="8" spans="1:8" x14ac:dyDescent="0.3">
      <c r="A8" s="56" t="s">
        <v>43</v>
      </c>
      <c r="B8" s="56" t="s">
        <v>44</v>
      </c>
      <c r="C8" s="2" t="s">
        <v>46</v>
      </c>
      <c r="D8" s="6">
        <v>-4000</v>
      </c>
      <c r="E8" s="6">
        <v>-4000</v>
      </c>
      <c r="G8" s="10"/>
    </row>
    <row r="9" spans="1:8" x14ac:dyDescent="0.3">
      <c r="A9" s="56" t="s">
        <v>43</v>
      </c>
      <c r="B9" s="56" t="s">
        <v>47</v>
      </c>
      <c r="C9" s="3" t="s">
        <v>29</v>
      </c>
      <c r="D9" s="5">
        <v>2000</v>
      </c>
      <c r="E9" s="5">
        <v>2000</v>
      </c>
      <c r="G9" s="10"/>
    </row>
    <row r="10" spans="1:8" x14ac:dyDescent="0.3">
      <c r="A10" s="56" t="s">
        <v>43</v>
      </c>
      <c r="B10" s="56" t="s">
        <v>47</v>
      </c>
      <c r="C10" s="2" t="s">
        <v>48</v>
      </c>
      <c r="D10" s="6">
        <v>2000</v>
      </c>
      <c r="E10" s="6">
        <v>2000</v>
      </c>
      <c r="G10" s="10"/>
    </row>
    <row r="11" spans="1:8" x14ac:dyDescent="0.3">
      <c r="A11" s="56" t="s">
        <v>43</v>
      </c>
      <c r="B11" s="56" t="s">
        <v>31</v>
      </c>
      <c r="C11" s="3" t="s">
        <v>29</v>
      </c>
      <c r="D11" s="5">
        <v>44618.98</v>
      </c>
      <c r="E11" s="5">
        <f>SUM(E12:E18)</f>
        <v>40440</v>
      </c>
      <c r="G11" s="10"/>
    </row>
    <row r="12" spans="1:8" x14ac:dyDescent="0.3">
      <c r="A12" s="56" t="s">
        <v>43</v>
      </c>
      <c r="B12" s="56" t="s">
        <v>31</v>
      </c>
      <c r="C12" s="2" t="s">
        <v>49</v>
      </c>
      <c r="D12" s="6">
        <v>5000</v>
      </c>
      <c r="E12" s="6">
        <v>3500</v>
      </c>
      <c r="G12" s="10"/>
    </row>
    <row r="13" spans="1:8" x14ac:dyDescent="0.3">
      <c r="A13" s="56" t="s">
        <v>43</v>
      </c>
      <c r="B13" s="56" t="s">
        <v>31</v>
      </c>
      <c r="C13" s="2" t="s">
        <v>34</v>
      </c>
      <c r="D13" s="6">
        <v>37128.980000000003</v>
      </c>
      <c r="E13" s="6">
        <v>35000</v>
      </c>
      <c r="G13" s="10"/>
    </row>
    <row r="14" spans="1:8" x14ac:dyDescent="0.3">
      <c r="A14" s="56" t="s">
        <v>43</v>
      </c>
      <c r="B14" s="56" t="s">
        <v>31</v>
      </c>
      <c r="C14" s="2" t="s">
        <v>50</v>
      </c>
      <c r="D14" s="6">
        <v>540</v>
      </c>
      <c r="E14" s="6">
        <v>540</v>
      </c>
      <c r="G14" s="10"/>
    </row>
    <row r="15" spans="1:8" x14ac:dyDescent="0.3">
      <c r="A15" s="56" t="s">
        <v>43</v>
      </c>
      <c r="B15" s="56" t="s">
        <v>31</v>
      </c>
      <c r="C15" s="2" t="s">
        <v>35</v>
      </c>
      <c r="D15" s="6">
        <v>500</v>
      </c>
      <c r="E15" s="6">
        <v>250</v>
      </c>
      <c r="G15" s="10"/>
    </row>
    <row r="16" spans="1:8" x14ac:dyDescent="0.3">
      <c r="A16" s="56" t="s">
        <v>43</v>
      </c>
      <c r="B16" s="56" t="s">
        <v>31</v>
      </c>
      <c r="C16" s="2" t="s">
        <v>36</v>
      </c>
      <c r="D16" s="6">
        <v>300</v>
      </c>
      <c r="E16" s="6"/>
      <c r="G16" s="10"/>
    </row>
    <row r="17" spans="1:8" x14ac:dyDescent="0.3">
      <c r="A17" s="56" t="s">
        <v>43</v>
      </c>
      <c r="B17" s="56" t="s">
        <v>31</v>
      </c>
      <c r="C17" s="2" t="s">
        <v>51</v>
      </c>
      <c r="D17" s="6">
        <v>650</v>
      </c>
      <c r="E17" s="6">
        <v>650</v>
      </c>
      <c r="G17" s="10"/>
    </row>
    <row r="18" spans="1:8" x14ac:dyDescent="0.3">
      <c r="A18" s="56" t="s">
        <v>43</v>
      </c>
      <c r="B18" s="56" t="s">
        <v>31</v>
      </c>
      <c r="C18" s="2" t="s">
        <v>41</v>
      </c>
      <c r="D18" s="6">
        <v>500</v>
      </c>
      <c r="E18" s="6">
        <v>500</v>
      </c>
      <c r="G18" s="10"/>
    </row>
    <row r="20" spans="1:8" x14ac:dyDescent="0.3">
      <c r="A20" s="56" t="s">
        <v>55</v>
      </c>
      <c r="B20" s="58" t="s">
        <v>29</v>
      </c>
      <c r="C20" s="59"/>
      <c r="D20" s="5">
        <v>11493.11</v>
      </c>
      <c r="E20" s="5">
        <v>16150</v>
      </c>
      <c r="G20" s="10">
        <f>E20-D20</f>
        <v>4656.8899999999994</v>
      </c>
      <c r="H20" s="11">
        <f>G20/D20</f>
        <v>0.40518971801366205</v>
      </c>
    </row>
    <row r="21" spans="1:8" x14ac:dyDescent="0.3">
      <c r="A21" s="56" t="s">
        <v>55</v>
      </c>
      <c r="B21" s="56" t="s">
        <v>31</v>
      </c>
      <c r="C21" s="3" t="s">
        <v>29</v>
      </c>
      <c r="D21" s="5">
        <v>11493.11</v>
      </c>
      <c r="E21" s="5">
        <v>16150</v>
      </c>
      <c r="G21" s="10"/>
    </row>
    <row r="22" spans="1:8" x14ac:dyDescent="0.3">
      <c r="A22" s="56" t="s">
        <v>55</v>
      </c>
      <c r="B22" s="56" t="s">
        <v>31</v>
      </c>
      <c r="C22" s="2" t="s">
        <v>34</v>
      </c>
      <c r="D22" s="6">
        <v>11403.11</v>
      </c>
      <c r="E22" s="6">
        <v>16000</v>
      </c>
      <c r="G22" s="10"/>
    </row>
    <row r="23" spans="1:8" x14ac:dyDescent="0.3">
      <c r="A23" s="56" t="s">
        <v>55</v>
      </c>
      <c r="B23" s="56" t="s">
        <v>31</v>
      </c>
      <c r="C23" s="2" t="s">
        <v>56</v>
      </c>
      <c r="D23" s="6">
        <v>90</v>
      </c>
      <c r="E23" s="6">
        <v>150</v>
      </c>
      <c r="G23" s="10"/>
    </row>
    <row r="24" spans="1:8" x14ac:dyDescent="0.3">
      <c r="G24" s="10"/>
    </row>
    <row r="25" spans="1:8" x14ac:dyDescent="0.3">
      <c r="A25" s="56" t="s">
        <v>57</v>
      </c>
      <c r="B25" s="58" t="s">
        <v>29</v>
      </c>
      <c r="C25" s="59"/>
      <c r="D25" s="5">
        <v>83995.22</v>
      </c>
      <c r="E25" s="25">
        <f>E26</f>
        <v>91160</v>
      </c>
      <c r="G25" s="10">
        <f>E25-D25</f>
        <v>7164.7799999999988</v>
      </c>
      <c r="H25" s="11">
        <f>G25/D25</f>
        <v>8.5299853967880535E-2</v>
      </c>
    </row>
    <row r="26" spans="1:8" x14ac:dyDescent="0.3">
      <c r="A26" s="56" t="s">
        <v>57</v>
      </c>
      <c r="B26" s="56" t="s">
        <v>31</v>
      </c>
      <c r="C26" s="3" t="s">
        <v>29</v>
      </c>
      <c r="D26" s="5">
        <v>83995.22</v>
      </c>
      <c r="E26" s="5">
        <f>SUM(E27:E35)</f>
        <v>91160</v>
      </c>
      <c r="G26" s="10"/>
    </row>
    <row r="27" spans="1:8" x14ac:dyDescent="0.3">
      <c r="A27" s="56" t="s">
        <v>57</v>
      </c>
      <c r="B27" s="56" t="s">
        <v>31</v>
      </c>
      <c r="C27" s="2" t="s">
        <v>33</v>
      </c>
      <c r="D27" s="6">
        <v>37018.800000000003</v>
      </c>
      <c r="E27" s="6">
        <v>38000</v>
      </c>
      <c r="G27" s="10"/>
    </row>
    <row r="28" spans="1:8" x14ac:dyDescent="0.3">
      <c r="A28" s="56" t="s">
        <v>57</v>
      </c>
      <c r="B28" s="56" t="s">
        <v>31</v>
      </c>
      <c r="C28" s="2" t="s">
        <v>34</v>
      </c>
      <c r="D28" s="6">
        <v>14000</v>
      </c>
      <c r="E28" s="6">
        <v>10000</v>
      </c>
      <c r="G28" s="10"/>
    </row>
    <row r="29" spans="1:8" x14ac:dyDescent="0.3">
      <c r="A29" s="56" t="s">
        <v>57</v>
      </c>
      <c r="B29" s="56" t="s">
        <v>31</v>
      </c>
      <c r="C29" s="2" t="s">
        <v>50</v>
      </c>
      <c r="D29" s="6">
        <v>180</v>
      </c>
      <c r="E29" s="6"/>
      <c r="G29" s="10"/>
    </row>
    <row r="30" spans="1:8" x14ac:dyDescent="0.3">
      <c r="A30" s="56" t="s">
        <v>57</v>
      </c>
      <c r="B30" s="56" t="s">
        <v>31</v>
      </c>
      <c r="C30" s="2" t="s">
        <v>35</v>
      </c>
      <c r="D30" s="6">
        <v>100</v>
      </c>
      <c r="E30" s="6">
        <v>500</v>
      </c>
      <c r="G30" s="10"/>
    </row>
    <row r="31" spans="1:8" x14ac:dyDescent="0.3">
      <c r="A31" s="56" t="s">
        <v>57</v>
      </c>
      <c r="B31" s="56" t="s">
        <v>31</v>
      </c>
      <c r="C31" s="2" t="s">
        <v>58</v>
      </c>
      <c r="D31" s="6">
        <v>1350</v>
      </c>
      <c r="E31" s="6">
        <v>2000</v>
      </c>
      <c r="G31" s="10"/>
    </row>
    <row r="32" spans="1:8" x14ac:dyDescent="0.3">
      <c r="A32" s="56" t="s">
        <v>57</v>
      </c>
      <c r="B32" s="56" t="s">
        <v>31</v>
      </c>
      <c r="C32" s="2" t="s">
        <v>36</v>
      </c>
      <c r="D32" s="6">
        <v>100</v>
      </c>
      <c r="E32" s="6">
        <v>300</v>
      </c>
      <c r="G32" s="10"/>
    </row>
    <row r="33" spans="1:8" x14ac:dyDescent="0.3">
      <c r="A33" s="56" t="s">
        <v>57</v>
      </c>
      <c r="B33" s="56" t="s">
        <v>31</v>
      </c>
      <c r="C33" s="2" t="s">
        <v>37</v>
      </c>
      <c r="D33" s="6">
        <v>8316.42</v>
      </c>
      <c r="E33" s="6">
        <v>5000</v>
      </c>
      <c r="G33" s="10"/>
    </row>
    <row r="34" spans="1:8" x14ac:dyDescent="0.3">
      <c r="A34" s="56" t="s">
        <v>57</v>
      </c>
      <c r="B34" s="56" t="s">
        <v>31</v>
      </c>
      <c r="C34" s="2" t="s">
        <v>59</v>
      </c>
      <c r="D34" s="6">
        <v>80</v>
      </c>
      <c r="E34" s="6">
        <v>360</v>
      </c>
      <c r="G34" s="10"/>
    </row>
    <row r="35" spans="1:8" x14ac:dyDescent="0.3">
      <c r="A35" s="56" t="s">
        <v>57</v>
      </c>
      <c r="B35" s="56" t="s">
        <v>31</v>
      </c>
      <c r="C35" s="2" t="s">
        <v>41</v>
      </c>
      <c r="D35" s="6">
        <v>22850</v>
      </c>
      <c r="E35" s="16">
        <v>35000</v>
      </c>
      <c r="G35" s="10"/>
    </row>
    <row r="36" spans="1:8" x14ac:dyDescent="0.3">
      <c r="G36" s="10"/>
    </row>
    <row r="37" spans="1:8" x14ac:dyDescent="0.3">
      <c r="A37" s="61" t="s">
        <v>69</v>
      </c>
      <c r="B37" s="58" t="s">
        <v>29</v>
      </c>
      <c r="C37" s="59"/>
      <c r="D37" s="5">
        <v>65340</v>
      </c>
      <c r="E37" s="25">
        <f>E38</f>
        <v>14700</v>
      </c>
      <c r="G37" s="30">
        <f>E37-D37</f>
        <v>-50640</v>
      </c>
      <c r="H37" s="23">
        <f>G37/D37</f>
        <v>-0.77502295684113864</v>
      </c>
    </row>
    <row r="38" spans="1:8" x14ac:dyDescent="0.3">
      <c r="A38" s="56" t="s">
        <v>70</v>
      </c>
      <c r="B38" s="56" t="s">
        <v>31</v>
      </c>
      <c r="C38" s="3" t="s">
        <v>29</v>
      </c>
      <c r="D38" s="5">
        <v>65340</v>
      </c>
      <c r="E38" s="5">
        <f>SUM(E39:E46)</f>
        <v>14700</v>
      </c>
    </row>
    <row r="39" spans="1:8" x14ac:dyDescent="0.3">
      <c r="A39" s="56" t="s">
        <v>70</v>
      </c>
      <c r="B39" s="56" t="s">
        <v>31</v>
      </c>
      <c r="C39" s="2" t="s">
        <v>33</v>
      </c>
      <c r="D39" s="6">
        <v>56000</v>
      </c>
      <c r="E39" s="6"/>
    </row>
    <row r="40" spans="1:8" x14ac:dyDescent="0.3">
      <c r="A40" s="56"/>
      <c r="B40" s="56"/>
      <c r="C40" s="15" t="s">
        <v>34</v>
      </c>
      <c r="D40" s="6"/>
      <c r="E40" s="6"/>
    </row>
    <row r="41" spans="1:8" x14ac:dyDescent="0.3">
      <c r="A41" s="56" t="s">
        <v>70</v>
      </c>
      <c r="B41" s="56" t="s">
        <v>31</v>
      </c>
      <c r="C41" s="2" t="s">
        <v>35</v>
      </c>
      <c r="D41" s="6">
        <v>200</v>
      </c>
      <c r="E41" s="6">
        <v>1000</v>
      </c>
    </row>
    <row r="42" spans="1:8" x14ac:dyDescent="0.3">
      <c r="A42" s="56" t="s">
        <v>70</v>
      </c>
      <c r="B42" s="56" t="s">
        <v>31</v>
      </c>
      <c r="C42" s="2" t="s">
        <v>36</v>
      </c>
      <c r="D42" s="6">
        <v>300</v>
      </c>
      <c r="E42" s="6">
        <v>500</v>
      </c>
    </row>
    <row r="43" spans="1:8" x14ac:dyDescent="0.3">
      <c r="A43" s="56" t="s">
        <v>70</v>
      </c>
      <c r="B43" s="56" t="s">
        <v>31</v>
      </c>
      <c r="C43" s="2" t="s">
        <v>37</v>
      </c>
      <c r="D43" s="6">
        <v>6000</v>
      </c>
      <c r="E43" s="6">
        <v>6000</v>
      </c>
    </row>
    <row r="44" spans="1:8" x14ac:dyDescent="0.3">
      <c r="A44" s="56" t="s">
        <v>70</v>
      </c>
      <c r="B44" s="56" t="s">
        <v>31</v>
      </c>
      <c r="C44" s="2" t="s">
        <v>63</v>
      </c>
      <c r="D44" s="6">
        <v>600</v>
      </c>
      <c r="E44" s="6">
        <v>600</v>
      </c>
    </row>
    <row r="45" spans="1:8" x14ac:dyDescent="0.3">
      <c r="A45" s="56" t="s">
        <v>70</v>
      </c>
      <c r="B45" s="56" t="s">
        <v>31</v>
      </c>
      <c r="C45" s="2" t="s">
        <v>59</v>
      </c>
      <c r="D45" s="6">
        <v>1440</v>
      </c>
      <c r="E45" s="6">
        <v>1600</v>
      </c>
    </row>
    <row r="46" spans="1:8" x14ac:dyDescent="0.3">
      <c r="A46" s="56" t="s">
        <v>70</v>
      </c>
      <c r="B46" s="56" t="s">
        <v>31</v>
      </c>
      <c r="C46" s="2" t="s">
        <v>41</v>
      </c>
      <c r="D46" s="6">
        <v>800</v>
      </c>
      <c r="E46" s="16">
        <v>5000</v>
      </c>
    </row>
    <row r="48" spans="1:8" x14ac:dyDescent="0.3">
      <c r="A48" s="56" t="s">
        <v>73</v>
      </c>
      <c r="B48" s="58" t="s">
        <v>29</v>
      </c>
      <c r="C48" s="59"/>
      <c r="D48" s="5">
        <v>37778.300000000003</v>
      </c>
      <c r="E48" s="25">
        <f>E49+E51+E53</f>
        <v>37070</v>
      </c>
      <c r="G48" s="10">
        <f>E48-D48</f>
        <v>-708.30000000000291</v>
      </c>
      <c r="H48" s="11">
        <f>G48/D48</f>
        <v>-1.8748858471662379E-2</v>
      </c>
    </row>
    <row r="49" spans="1:8" x14ac:dyDescent="0.3">
      <c r="A49" s="56" t="s">
        <v>73</v>
      </c>
      <c r="B49" s="56" t="s">
        <v>44</v>
      </c>
      <c r="C49" s="3" t="s">
        <v>29</v>
      </c>
      <c r="D49" s="5">
        <v>-1000</v>
      </c>
      <c r="E49" s="5">
        <v>-5000</v>
      </c>
      <c r="G49" s="12"/>
    </row>
    <row r="50" spans="1:8" x14ac:dyDescent="0.3">
      <c r="A50" s="56" t="s">
        <v>73</v>
      </c>
      <c r="B50" s="56" t="s">
        <v>44</v>
      </c>
      <c r="C50" s="2" t="s">
        <v>74</v>
      </c>
      <c r="D50" s="6">
        <v>-1000</v>
      </c>
      <c r="E50" s="6">
        <v>-5000</v>
      </c>
      <c r="G50" s="12"/>
    </row>
    <row r="51" spans="1:8" x14ac:dyDescent="0.3">
      <c r="A51" s="56" t="s">
        <v>73</v>
      </c>
      <c r="B51" s="56" t="s">
        <v>47</v>
      </c>
      <c r="C51" s="3" t="s">
        <v>29</v>
      </c>
      <c r="D51" s="5">
        <v>2800</v>
      </c>
      <c r="E51" s="5">
        <v>3500</v>
      </c>
      <c r="G51" s="12"/>
    </row>
    <row r="52" spans="1:8" x14ac:dyDescent="0.3">
      <c r="A52" s="56" t="s">
        <v>73</v>
      </c>
      <c r="B52" s="56" t="s">
        <v>47</v>
      </c>
      <c r="C52" s="2" t="s">
        <v>75</v>
      </c>
      <c r="D52" s="6">
        <v>2800</v>
      </c>
      <c r="E52" s="6">
        <v>3500</v>
      </c>
      <c r="G52" s="12"/>
    </row>
    <row r="53" spans="1:8" x14ac:dyDescent="0.3">
      <c r="A53" s="56" t="s">
        <v>73</v>
      </c>
      <c r="B53" s="56" t="s">
        <v>31</v>
      </c>
      <c r="C53" s="3" t="s">
        <v>29</v>
      </c>
      <c r="D53" s="5">
        <v>35978.300000000003</v>
      </c>
      <c r="E53" s="5">
        <f>SUM(E54:E62)</f>
        <v>38570</v>
      </c>
      <c r="G53" s="12"/>
    </row>
    <row r="54" spans="1:8" x14ac:dyDescent="0.3">
      <c r="A54" s="56" t="s">
        <v>73</v>
      </c>
      <c r="B54" s="56" t="s">
        <v>31</v>
      </c>
      <c r="C54" s="2" t="s">
        <v>49</v>
      </c>
      <c r="D54" s="6">
        <v>2500</v>
      </c>
      <c r="E54" s="6">
        <v>3000</v>
      </c>
      <c r="G54" s="12"/>
    </row>
    <row r="55" spans="1:8" x14ac:dyDescent="0.3">
      <c r="A55" s="56" t="s">
        <v>73</v>
      </c>
      <c r="B55" s="56" t="s">
        <v>31</v>
      </c>
      <c r="C55" s="2" t="s">
        <v>34</v>
      </c>
      <c r="D55" s="6">
        <v>30408.3</v>
      </c>
      <c r="E55" s="6">
        <v>32000</v>
      </c>
      <c r="G55" s="12"/>
    </row>
    <row r="56" spans="1:8" x14ac:dyDescent="0.3">
      <c r="A56" s="56" t="s">
        <v>73</v>
      </c>
      <c r="B56" s="56" t="s">
        <v>31</v>
      </c>
      <c r="C56" s="2" t="s">
        <v>50</v>
      </c>
      <c r="D56" s="6">
        <v>870</v>
      </c>
      <c r="E56" s="6">
        <v>870</v>
      </c>
      <c r="G56" s="12"/>
    </row>
    <row r="57" spans="1:8" x14ac:dyDescent="0.3">
      <c r="A57" s="56" t="s">
        <v>73</v>
      </c>
      <c r="B57" s="56" t="s">
        <v>31</v>
      </c>
      <c r="C57" s="2" t="s">
        <v>76</v>
      </c>
      <c r="D57" s="6"/>
      <c r="E57" s="6">
        <v>500</v>
      </c>
      <c r="G57" s="12"/>
    </row>
    <row r="58" spans="1:8" x14ac:dyDescent="0.3">
      <c r="A58" s="56" t="s">
        <v>73</v>
      </c>
      <c r="B58" s="56" t="s">
        <v>31</v>
      </c>
      <c r="C58" s="2" t="s">
        <v>35</v>
      </c>
      <c r="D58" s="6">
        <v>300</v>
      </c>
      <c r="E58" s="6">
        <v>300</v>
      </c>
      <c r="G58" s="12"/>
    </row>
    <row r="59" spans="1:8" x14ac:dyDescent="0.3">
      <c r="A59" s="56" t="s">
        <v>73</v>
      </c>
      <c r="B59" s="56" t="s">
        <v>31</v>
      </c>
      <c r="C59" s="2" t="s">
        <v>67</v>
      </c>
      <c r="D59" s="6">
        <v>50</v>
      </c>
      <c r="E59" s="6">
        <v>50</v>
      </c>
      <c r="G59" s="12"/>
    </row>
    <row r="60" spans="1:8" x14ac:dyDescent="0.3">
      <c r="A60" s="56" t="s">
        <v>73</v>
      </c>
      <c r="B60" s="56" t="s">
        <v>31</v>
      </c>
      <c r="C60" s="2" t="s">
        <v>36</v>
      </c>
      <c r="D60" s="6">
        <v>150</v>
      </c>
      <c r="E60" s="6">
        <v>150</v>
      </c>
      <c r="G60" s="12"/>
    </row>
    <row r="61" spans="1:8" x14ac:dyDescent="0.3">
      <c r="A61" s="56" t="s">
        <v>73</v>
      </c>
      <c r="B61" s="56" t="s">
        <v>31</v>
      </c>
      <c r="C61" s="2" t="s">
        <v>63</v>
      </c>
      <c r="D61" s="6">
        <v>100</v>
      </c>
      <c r="E61" s="6">
        <v>100</v>
      </c>
      <c r="G61" s="12"/>
    </row>
    <row r="62" spans="1:8" x14ac:dyDescent="0.3">
      <c r="A62" s="56" t="s">
        <v>73</v>
      </c>
      <c r="B62" s="56" t="s">
        <v>31</v>
      </c>
      <c r="C62" s="2" t="s">
        <v>41</v>
      </c>
      <c r="D62" s="6">
        <v>1600</v>
      </c>
      <c r="E62" s="6">
        <v>1600</v>
      </c>
      <c r="G62" s="12"/>
    </row>
    <row r="64" spans="1:8" x14ac:dyDescent="0.3">
      <c r="A64" s="56" t="s">
        <v>77</v>
      </c>
      <c r="B64" s="58" t="s">
        <v>29</v>
      </c>
      <c r="C64" s="59"/>
      <c r="D64" s="5">
        <v>49520.38</v>
      </c>
      <c r="E64" s="25">
        <f>E68</f>
        <v>48310</v>
      </c>
      <c r="G64" s="30">
        <f>E64-D64</f>
        <v>-1210.3799999999974</v>
      </c>
      <c r="H64" s="24">
        <f>G64/D64</f>
        <v>-2.4442057997131634E-2</v>
      </c>
    </row>
    <row r="65" spans="1:8" x14ac:dyDescent="0.3">
      <c r="A65" s="56"/>
      <c r="B65" s="56" t="s">
        <v>44</v>
      </c>
      <c r="C65" s="3" t="s">
        <v>29</v>
      </c>
      <c r="D65" s="5"/>
      <c r="E65" s="5"/>
      <c r="G65" s="13"/>
    </row>
    <row r="66" spans="1:8" x14ac:dyDescent="0.3">
      <c r="A66" s="56"/>
      <c r="B66" s="56" t="s">
        <v>44</v>
      </c>
      <c r="C66" s="2" t="s">
        <v>74</v>
      </c>
      <c r="D66" s="5"/>
      <c r="E66" s="5"/>
      <c r="G66" s="13"/>
    </row>
    <row r="67" spans="1:8" x14ac:dyDescent="0.3">
      <c r="A67" s="56"/>
      <c r="B67" s="4"/>
      <c r="C67" s="15" t="s">
        <v>45</v>
      </c>
      <c r="D67" s="5"/>
      <c r="E67" s="5"/>
      <c r="G67" s="13"/>
    </row>
    <row r="68" spans="1:8" x14ac:dyDescent="0.3">
      <c r="A68" s="56" t="s">
        <v>77</v>
      </c>
      <c r="B68" s="56" t="s">
        <v>31</v>
      </c>
      <c r="C68" s="3" t="s">
        <v>29</v>
      </c>
      <c r="D68" s="5">
        <v>49520.38</v>
      </c>
      <c r="E68" s="5">
        <f>SUM(E69:E75)</f>
        <v>48310</v>
      </c>
      <c r="G68" s="12"/>
    </row>
    <row r="69" spans="1:8" x14ac:dyDescent="0.3">
      <c r="A69" s="56" t="s">
        <v>77</v>
      </c>
      <c r="B69" s="56" t="s">
        <v>31</v>
      </c>
      <c r="C69" s="2" t="s">
        <v>34</v>
      </c>
      <c r="D69" s="6">
        <v>38010.379999999997</v>
      </c>
      <c r="E69" s="6">
        <v>36000</v>
      </c>
      <c r="F69" t="s">
        <v>159</v>
      </c>
      <c r="G69" s="12"/>
    </row>
    <row r="70" spans="1:8" x14ac:dyDescent="0.3">
      <c r="A70" s="56" t="s">
        <v>77</v>
      </c>
      <c r="B70" s="56" t="s">
        <v>31</v>
      </c>
      <c r="C70" s="2" t="s">
        <v>50</v>
      </c>
      <c r="D70" s="6">
        <v>2160</v>
      </c>
      <c r="E70" s="6">
        <v>2160</v>
      </c>
      <c r="G70" s="12"/>
    </row>
    <row r="71" spans="1:8" x14ac:dyDescent="0.3">
      <c r="A71" s="56" t="s">
        <v>77</v>
      </c>
      <c r="B71" s="56" t="s">
        <v>31</v>
      </c>
      <c r="C71" s="2" t="s">
        <v>76</v>
      </c>
      <c r="D71" s="6">
        <v>400</v>
      </c>
      <c r="E71" s="6">
        <v>400</v>
      </c>
      <c r="G71" s="12"/>
    </row>
    <row r="72" spans="1:8" x14ac:dyDescent="0.3">
      <c r="A72" s="56" t="s">
        <v>77</v>
      </c>
      <c r="B72" s="56" t="s">
        <v>31</v>
      </c>
      <c r="C72" s="2" t="s">
        <v>35</v>
      </c>
      <c r="D72" s="6">
        <v>600</v>
      </c>
      <c r="E72" s="6">
        <v>400</v>
      </c>
      <c r="G72" s="12"/>
    </row>
    <row r="73" spans="1:8" x14ac:dyDescent="0.3">
      <c r="A73" s="56" t="s">
        <v>77</v>
      </c>
      <c r="B73" s="56" t="s">
        <v>31</v>
      </c>
      <c r="C73" s="2" t="s">
        <v>36</v>
      </c>
      <c r="D73" s="6">
        <v>150</v>
      </c>
      <c r="E73" s="6">
        <v>150</v>
      </c>
      <c r="G73" s="12"/>
    </row>
    <row r="74" spans="1:8" x14ac:dyDescent="0.3">
      <c r="A74" s="56" t="s">
        <v>77</v>
      </c>
      <c r="B74" s="56" t="s">
        <v>31</v>
      </c>
      <c r="C74" s="2" t="s">
        <v>37</v>
      </c>
      <c r="D74" s="6">
        <v>200</v>
      </c>
      <c r="E74" s="6">
        <v>200</v>
      </c>
      <c r="G74" s="12"/>
    </row>
    <row r="75" spans="1:8" x14ac:dyDescent="0.3">
      <c r="A75" s="56" t="s">
        <v>77</v>
      </c>
      <c r="B75" s="56" t="s">
        <v>31</v>
      </c>
      <c r="C75" s="2" t="s">
        <v>41</v>
      </c>
      <c r="D75" s="6">
        <v>8000</v>
      </c>
      <c r="E75" s="6">
        <v>9000</v>
      </c>
      <c r="G75" s="12"/>
    </row>
    <row r="77" spans="1:8" x14ac:dyDescent="0.3">
      <c r="A77" s="56" t="s">
        <v>78</v>
      </c>
      <c r="B77" s="58" t="s">
        <v>29</v>
      </c>
      <c r="C77" s="59"/>
      <c r="D77" s="5">
        <v>24286.26</v>
      </c>
      <c r="E77" s="25">
        <v>25600</v>
      </c>
      <c r="G77" s="17">
        <f>E77-D77</f>
        <v>1313.7400000000016</v>
      </c>
      <c r="H77" s="29">
        <f>G77/D77</f>
        <v>5.4093960947465838E-2</v>
      </c>
    </row>
    <row r="78" spans="1:8" x14ac:dyDescent="0.3">
      <c r="A78" s="56"/>
      <c r="B78" s="56" t="s">
        <v>44</v>
      </c>
      <c r="C78" s="3" t="s">
        <v>29</v>
      </c>
      <c r="D78" s="5"/>
      <c r="E78" s="5"/>
    </row>
    <row r="79" spans="1:8" x14ac:dyDescent="0.3">
      <c r="A79" s="56"/>
      <c r="B79" s="56" t="s">
        <v>44</v>
      </c>
      <c r="C79" s="15" t="s">
        <v>79</v>
      </c>
      <c r="D79" s="5"/>
      <c r="E79" s="5"/>
    </row>
    <row r="80" spans="1:8" x14ac:dyDescent="0.3">
      <c r="A80" s="56"/>
      <c r="B80" s="4"/>
      <c r="C80" s="15" t="s">
        <v>45</v>
      </c>
      <c r="D80" s="5"/>
      <c r="E80" s="5"/>
    </row>
    <row r="81" spans="1:8" x14ac:dyDescent="0.3">
      <c r="A81" s="56" t="s">
        <v>78</v>
      </c>
      <c r="B81" s="56" t="s">
        <v>31</v>
      </c>
      <c r="C81" s="3" t="s">
        <v>29</v>
      </c>
      <c r="D81" s="5">
        <v>24286.26</v>
      </c>
      <c r="E81" s="5">
        <v>25600</v>
      </c>
    </row>
    <row r="82" spans="1:8" x14ac:dyDescent="0.3">
      <c r="A82" s="56" t="s">
        <v>78</v>
      </c>
      <c r="B82" s="56" t="s">
        <v>31</v>
      </c>
      <c r="C82" s="2" t="s">
        <v>34</v>
      </c>
      <c r="D82" s="6">
        <v>22806.26</v>
      </c>
      <c r="E82" s="6">
        <v>23000</v>
      </c>
    </row>
    <row r="83" spans="1:8" x14ac:dyDescent="0.3">
      <c r="A83" s="56" t="s">
        <v>78</v>
      </c>
      <c r="B83" s="56" t="s">
        <v>31</v>
      </c>
      <c r="C83" s="2" t="s">
        <v>50</v>
      </c>
      <c r="D83" s="6">
        <v>320</v>
      </c>
      <c r="E83" s="6">
        <v>400</v>
      </c>
    </row>
    <row r="84" spans="1:8" x14ac:dyDescent="0.3">
      <c r="A84" s="56" t="s">
        <v>78</v>
      </c>
      <c r="B84" s="56" t="s">
        <v>31</v>
      </c>
      <c r="C84" s="2" t="s">
        <v>35</v>
      </c>
      <c r="D84" s="6">
        <v>60</v>
      </c>
      <c r="E84" s="6">
        <v>100</v>
      </c>
    </row>
    <row r="85" spans="1:8" x14ac:dyDescent="0.3">
      <c r="A85" s="56" t="s">
        <v>78</v>
      </c>
      <c r="B85" s="56" t="s">
        <v>31</v>
      </c>
      <c r="C85" s="2" t="s">
        <v>36</v>
      </c>
      <c r="D85" s="6">
        <v>100</v>
      </c>
      <c r="E85" s="6">
        <v>100</v>
      </c>
    </row>
    <row r="86" spans="1:8" x14ac:dyDescent="0.3">
      <c r="A86" s="56" t="s">
        <v>78</v>
      </c>
      <c r="B86" s="56" t="s">
        <v>31</v>
      </c>
      <c r="C86" s="2" t="s">
        <v>41</v>
      </c>
      <c r="D86" s="6">
        <v>1000</v>
      </c>
      <c r="E86" s="6">
        <v>2000</v>
      </c>
    </row>
    <row r="88" spans="1:8" x14ac:dyDescent="0.3">
      <c r="A88" s="56" t="s">
        <v>119</v>
      </c>
      <c r="B88" s="58" t="s">
        <v>29</v>
      </c>
      <c r="C88" s="59"/>
      <c r="D88" s="5">
        <v>47080.38</v>
      </c>
      <c r="E88" s="25">
        <f>E89</f>
        <v>48550</v>
      </c>
      <c r="G88" s="17">
        <f>E88-D88</f>
        <v>1469.6200000000026</v>
      </c>
      <c r="H88" s="29">
        <f>G88/D88</f>
        <v>3.1215126131097556E-2</v>
      </c>
    </row>
    <row r="89" spans="1:8" x14ac:dyDescent="0.3">
      <c r="A89" s="56" t="s">
        <v>119</v>
      </c>
      <c r="B89" s="56" t="s">
        <v>31</v>
      </c>
      <c r="C89" s="3" t="s">
        <v>29</v>
      </c>
      <c r="D89" s="5">
        <v>47080.38</v>
      </c>
      <c r="E89" s="5">
        <f>SUM(E90:E95)</f>
        <v>48550</v>
      </c>
    </row>
    <row r="90" spans="1:8" x14ac:dyDescent="0.3">
      <c r="A90" s="56" t="s">
        <v>119</v>
      </c>
      <c r="B90" s="56" t="s">
        <v>31</v>
      </c>
      <c r="C90" s="2" t="s">
        <v>34</v>
      </c>
      <c r="D90" s="6">
        <v>38010.379999999997</v>
      </c>
      <c r="E90" s="6">
        <v>38000</v>
      </c>
    </row>
    <row r="91" spans="1:8" x14ac:dyDescent="0.3">
      <c r="A91" s="56" t="s">
        <v>119</v>
      </c>
      <c r="B91" s="56" t="s">
        <v>31</v>
      </c>
      <c r="C91" s="2" t="s">
        <v>50</v>
      </c>
      <c r="D91" s="6">
        <v>3420</v>
      </c>
      <c r="E91" s="6">
        <v>2700</v>
      </c>
    </row>
    <row r="92" spans="1:8" x14ac:dyDescent="0.3">
      <c r="A92" s="56" t="s">
        <v>119</v>
      </c>
      <c r="B92" s="56" t="s">
        <v>31</v>
      </c>
      <c r="C92" s="2" t="s">
        <v>76</v>
      </c>
      <c r="D92" s="6">
        <v>3000</v>
      </c>
      <c r="E92" s="6">
        <v>2500</v>
      </c>
    </row>
    <row r="93" spans="1:8" x14ac:dyDescent="0.3">
      <c r="A93" s="56" t="s">
        <v>119</v>
      </c>
      <c r="B93" s="56" t="s">
        <v>31</v>
      </c>
      <c r="C93" s="2" t="s">
        <v>35</v>
      </c>
      <c r="D93" s="6">
        <v>500</v>
      </c>
      <c r="E93" s="6">
        <v>200</v>
      </c>
    </row>
    <row r="94" spans="1:8" x14ac:dyDescent="0.3">
      <c r="A94" s="56" t="s">
        <v>119</v>
      </c>
      <c r="B94" s="56" t="s">
        <v>31</v>
      </c>
      <c r="C94" s="2" t="s">
        <v>36</v>
      </c>
      <c r="D94" s="6">
        <v>150</v>
      </c>
      <c r="E94" s="6">
        <v>150</v>
      </c>
    </row>
    <row r="95" spans="1:8" x14ac:dyDescent="0.3">
      <c r="A95" s="56" t="s">
        <v>119</v>
      </c>
      <c r="B95" s="56" t="s">
        <v>31</v>
      </c>
      <c r="C95" s="2" t="s">
        <v>41</v>
      </c>
      <c r="D95" s="6">
        <v>2000</v>
      </c>
      <c r="E95" s="6">
        <v>5000</v>
      </c>
    </row>
    <row r="97" spans="1:8" x14ac:dyDescent="0.3">
      <c r="A97" s="56" t="s">
        <v>120</v>
      </c>
      <c r="B97" s="58" t="s">
        <v>29</v>
      </c>
      <c r="C97" s="59"/>
      <c r="D97" s="5">
        <v>29570</v>
      </c>
      <c r="E97" s="25">
        <f>E98+E101</f>
        <v>30100</v>
      </c>
      <c r="G97" s="17">
        <f>E97-D97</f>
        <v>530</v>
      </c>
      <c r="H97" s="29">
        <f>G97/D97</f>
        <v>1.7923571187013865E-2</v>
      </c>
    </row>
    <row r="98" spans="1:8" x14ac:dyDescent="0.3">
      <c r="A98" s="56"/>
      <c r="B98" s="56" t="s">
        <v>44</v>
      </c>
      <c r="C98" s="3" t="s">
        <v>29</v>
      </c>
      <c r="D98" s="5"/>
      <c r="E98" s="5">
        <f>E100</f>
        <v>-1000</v>
      </c>
    </row>
    <row r="99" spans="1:8" x14ac:dyDescent="0.3">
      <c r="A99" s="56"/>
      <c r="B99" s="56" t="s">
        <v>44</v>
      </c>
      <c r="C99" s="15" t="s">
        <v>45</v>
      </c>
      <c r="D99" s="5"/>
      <c r="E99" s="5"/>
    </row>
    <row r="100" spans="1:8" x14ac:dyDescent="0.3">
      <c r="A100" s="56"/>
      <c r="B100" s="56" t="s">
        <v>44</v>
      </c>
      <c r="C100" s="15" t="s">
        <v>79</v>
      </c>
      <c r="D100" s="5"/>
      <c r="E100" s="20">
        <v>-1000</v>
      </c>
    </row>
    <row r="101" spans="1:8" x14ac:dyDescent="0.3">
      <c r="A101" s="56" t="s">
        <v>120</v>
      </c>
      <c r="B101" s="56" t="s">
        <v>31</v>
      </c>
      <c r="C101" s="3" t="s">
        <v>29</v>
      </c>
      <c r="D101" s="5">
        <v>29570</v>
      </c>
      <c r="E101" s="5">
        <f>SUM(E103:E108)</f>
        <v>31100</v>
      </c>
    </row>
    <row r="102" spans="1:8" x14ac:dyDescent="0.3">
      <c r="A102" s="56" t="s">
        <v>120</v>
      </c>
      <c r="B102" s="56" t="s">
        <v>31</v>
      </c>
      <c r="C102" s="2" t="s">
        <v>121</v>
      </c>
      <c r="D102" s="6">
        <v>3500</v>
      </c>
      <c r="E102" s="6"/>
    </row>
    <row r="103" spans="1:8" x14ac:dyDescent="0.3">
      <c r="A103" s="56" t="s">
        <v>120</v>
      </c>
      <c r="B103" s="56" t="s">
        <v>31</v>
      </c>
      <c r="C103" s="2" t="s">
        <v>34</v>
      </c>
      <c r="D103" s="6">
        <v>20355</v>
      </c>
      <c r="E103" s="16">
        <v>21000</v>
      </c>
    </row>
    <row r="104" spans="1:8" x14ac:dyDescent="0.3">
      <c r="A104" s="56" t="s">
        <v>120</v>
      </c>
      <c r="B104" s="56" t="s">
        <v>31</v>
      </c>
      <c r="C104" s="2" t="s">
        <v>50</v>
      </c>
      <c r="D104" s="6">
        <v>1100</v>
      </c>
      <c r="E104" s="6">
        <v>1300</v>
      </c>
    </row>
    <row r="105" spans="1:8" x14ac:dyDescent="0.3">
      <c r="A105" s="56" t="s">
        <v>120</v>
      </c>
      <c r="B105" s="56" t="s">
        <v>31</v>
      </c>
      <c r="C105" s="2" t="s">
        <v>76</v>
      </c>
      <c r="D105" s="6">
        <v>3000</v>
      </c>
      <c r="E105" s="6">
        <v>3000</v>
      </c>
    </row>
    <row r="106" spans="1:8" x14ac:dyDescent="0.3">
      <c r="A106" s="56" t="s">
        <v>120</v>
      </c>
      <c r="B106" s="56" t="s">
        <v>31</v>
      </c>
      <c r="C106" s="2" t="s">
        <v>35</v>
      </c>
      <c r="D106" s="6">
        <v>600</v>
      </c>
      <c r="E106" s="6">
        <v>600</v>
      </c>
    </row>
    <row r="107" spans="1:8" x14ac:dyDescent="0.3">
      <c r="A107" s="56" t="s">
        <v>120</v>
      </c>
      <c r="B107" s="56" t="s">
        <v>31</v>
      </c>
      <c r="C107" s="2" t="s">
        <v>36</v>
      </c>
      <c r="D107" s="6">
        <v>200</v>
      </c>
      <c r="E107" s="6">
        <v>200</v>
      </c>
    </row>
    <row r="108" spans="1:8" x14ac:dyDescent="0.3">
      <c r="A108" s="56" t="s">
        <v>120</v>
      </c>
      <c r="B108" s="56" t="s">
        <v>31</v>
      </c>
      <c r="C108" s="2" t="s">
        <v>41</v>
      </c>
      <c r="D108" s="6">
        <v>815</v>
      </c>
      <c r="E108" s="6">
        <v>5000</v>
      </c>
    </row>
    <row r="110" spans="1:8" x14ac:dyDescent="0.3">
      <c r="A110" s="56" t="s">
        <v>122</v>
      </c>
      <c r="B110" s="58" t="s">
        <v>29</v>
      </c>
      <c r="C110" s="59"/>
      <c r="D110" s="5">
        <v>5377</v>
      </c>
      <c r="E110" s="25">
        <v>12557</v>
      </c>
      <c r="G110" s="17">
        <f>E110-D110</f>
        <v>7180</v>
      </c>
      <c r="H110" s="29">
        <f>G110/D110</f>
        <v>1.3353170913148595</v>
      </c>
    </row>
    <row r="111" spans="1:8" x14ac:dyDescent="0.3">
      <c r="A111" s="56" t="s">
        <v>122</v>
      </c>
      <c r="B111" s="56" t="s">
        <v>31</v>
      </c>
      <c r="C111" s="3" t="s">
        <v>29</v>
      </c>
      <c r="D111" s="5">
        <v>5377</v>
      </c>
      <c r="E111" s="5">
        <v>12557</v>
      </c>
    </row>
    <row r="112" spans="1:8" x14ac:dyDescent="0.3">
      <c r="A112" s="56" t="s">
        <v>122</v>
      </c>
      <c r="B112" s="56" t="s">
        <v>31</v>
      </c>
      <c r="C112" s="2" t="s">
        <v>50</v>
      </c>
      <c r="D112" s="6">
        <v>660</v>
      </c>
      <c r="E112" s="6">
        <v>480</v>
      </c>
    </row>
    <row r="113" spans="1:8" x14ac:dyDescent="0.3">
      <c r="A113" s="56" t="s">
        <v>122</v>
      </c>
      <c r="B113" s="56" t="s">
        <v>31</v>
      </c>
      <c r="C113" s="2" t="s">
        <v>35</v>
      </c>
      <c r="D113" s="6">
        <v>400</v>
      </c>
      <c r="E113" s="6">
        <v>750</v>
      </c>
    </row>
    <row r="114" spans="1:8" x14ac:dyDescent="0.3">
      <c r="A114" s="56" t="s">
        <v>122</v>
      </c>
      <c r="B114" s="56" t="s">
        <v>31</v>
      </c>
      <c r="C114" s="2" t="s">
        <v>37</v>
      </c>
      <c r="D114" s="6">
        <v>4000</v>
      </c>
      <c r="E114" s="6">
        <v>5000</v>
      </c>
    </row>
    <row r="115" spans="1:8" x14ac:dyDescent="0.3">
      <c r="A115" s="56" t="s">
        <v>122</v>
      </c>
      <c r="B115" s="56" t="s">
        <v>31</v>
      </c>
      <c r="C115" s="2" t="s">
        <v>59</v>
      </c>
      <c r="D115" s="6">
        <v>317</v>
      </c>
      <c r="E115" s="6">
        <v>327</v>
      </c>
    </row>
    <row r="116" spans="1:8" x14ac:dyDescent="0.3">
      <c r="A116" s="56" t="s">
        <v>122</v>
      </c>
      <c r="B116" s="56" t="s">
        <v>31</v>
      </c>
      <c r="C116" s="2" t="s">
        <v>41</v>
      </c>
      <c r="D116" s="6"/>
      <c r="E116" s="26">
        <v>6000</v>
      </c>
    </row>
    <row r="118" spans="1:8" x14ac:dyDescent="0.3">
      <c r="A118" s="56" t="s">
        <v>127</v>
      </c>
      <c r="B118" s="58" t="s">
        <v>29</v>
      </c>
      <c r="C118" s="59"/>
      <c r="D118" s="5">
        <v>72381.929999999993</v>
      </c>
      <c r="E118" s="25">
        <v>63600</v>
      </c>
      <c r="G118" s="30">
        <f>E118-D118</f>
        <v>-8781.929999999993</v>
      </c>
      <c r="H118" s="24">
        <f>G118/D118</f>
        <v>-0.12132765733104925</v>
      </c>
    </row>
    <row r="119" spans="1:8" x14ac:dyDescent="0.3">
      <c r="A119" s="56"/>
      <c r="B119" s="56" t="s">
        <v>44</v>
      </c>
      <c r="C119" s="3" t="s">
        <v>29</v>
      </c>
      <c r="D119" s="5"/>
      <c r="E119" s="5"/>
    </row>
    <row r="120" spans="1:8" x14ac:dyDescent="0.3">
      <c r="A120" s="56"/>
      <c r="B120" s="56" t="s">
        <v>44</v>
      </c>
      <c r="C120" s="2" t="s">
        <v>74</v>
      </c>
      <c r="E120" s="5"/>
    </row>
    <row r="121" spans="1:8" x14ac:dyDescent="0.3">
      <c r="A121" s="56"/>
      <c r="B121" s="56" t="s">
        <v>44</v>
      </c>
      <c r="C121" s="15" t="s">
        <v>79</v>
      </c>
      <c r="E121" s="5"/>
    </row>
    <row r="122" spans="1:8" x14ac:dyDescent="0.3">
      <c r="A122" s="56" t="s">
        <v>127</v>
      </c>
      <c r="B122" s="56" t="s">
        <v>31</v>
      </c>
      <c r="C122" s="3" t="s">
        <v>29</v>
      </c>
      <c r="D122" s="5">
        <v>72381.929999999993</v>
      </c>
      <c r="E122" s="5">
        <f>SUM(E123:E128)</f>
        <v>63600</v>
      </c>
    </row>
    <row r="123" spans="1:8" x14ac:dyDescent="0.3">
      <c r="A123" s="56" t="s">
        <v>127</v>
      </c>
      <c r="B123" s="56" t="s">
        <v>31</v>
      </c>
      <c r="C123" s="2" t="s">
        <v>34</v>
      </c>
      <c r="D123" s="6">
        <v>45281.93</v>
      </c>
      <c r="E123" s="16">
        <v>42000</v>
      </c>
    </row>
    <row r="124" spans="1:8" x14ac:dyDescent="0.3">
      <c r="A124" s="56" t="s">
        <v>127</v>
      </c>
      <c r="B124" s="56" t="s">
        <v>31</v>
      </c>
      <c r="C124" s="2" t="s">
        <v>50</v>
      </c>
      <c r="D124" s="6">
        <v>2400</v>
      </c>
      <c r="E124" s="6">
        <v>2400</v>
      </c>
    </row>
    <row r="125" spans="1:8" x14ac:dyDescent="0.3">
      <c r="A125" s="56" t="s">
        <v>127</v>
      </c>
      <c r="B125" s="56" t="s">
        <v>31</v>
      </c>
      <c r="C125" s="2" t="s">
        <v>76</v>
      </c>
      <c r="D125" s="6">
        <v>600</v>
      </c>
      <c r="E125" s="6">
        <v>600</v>
      </c>
    </row>
    <row r="126" spans="1:8" x14ac:dyDescent="0.3">
      <c r="A126" s="56" t="s">
        <v>127</v>
      </c>
      <c r="B126" s="56" t="s">
        <v>31</v>
      </c>
      <c r="C126" s="2" t="s">
        <v>35</v>
      </c>
      <c r="D126" s="6">
        <v>300</v>
      </c>
      <c r="E126" s="6">
        <v>300</v>
      </c>
    </row>
    <row r="127" spans="1:8" x14ac:dyDescent="0.3">
      <c r="A127" s="56" t="s">
        <v>127</v>
      </c>
      <c r="B127" s="56" t="s">
        <v>31</v>
      </c>
      <c r="C127" s="2" t="s">
        <v>36</v>
      </c>
      <c r="D127" s="6">
        <v>300</v>
      </c>
      <c r="E127" s="6">
        <v>300</v>
      </c>
    </row>
    <row r="128" spans="1:8" x14ac:dyDescent="0.3">
      <c r="A128" s="56" t="s">
        <v>127</v>
      </c>
      <c r="B128" s="56" t="s">
        <v>31</v>
      </c>
      <c r="C128" s="2" t="s">
        <v>41</v>
      </c>
      <c r="D128" s="6">
        <v>23500</v>
      </c>
      <c r="E128" s="6">
        <v>18000</v>
      </c>
    </row>
    <row r="130" spans="1:8" x14ac:dyDescent="0.3">
      <c r="A130" s="56" t="s">
        <v>128</v>
      </c>
      <c r="B130" s="58" t="s">
        <v>29</v>
      </c>
      <c r="C130" s="59"/>
      <c r="D130" s="5">
        <v>19890</v>
      </c>
      <c r="E130" s="25">
        <f>E131</f>
        <v>3800</v>
      </c>
      <c r="G130" s="30">
        <f>E130-D130</f>
        <v>-16090</v>
      </c>
      <c r="H130" s="24">
        <f>G130/D130</f>
        <v>-0.80894922071392661</v>
      </c>
    </row>
    <row r="131" spans="1:8" x14ac:dyDescent="0.3">
      <c r="A131" s="56" t="s">
        <v>128</v>
      </c>
      <c r="B131" s="56" t="s">
        <v>31</v>
      </c>
      <c r="C131" s="3" t="s">
        <v>29</v>
      </c>
      <c r="D131" s="5">
        <v>19890</v>
      </c>
      <c r="E131" s="5">
        <f>SUM(E132:E138)</f>
        <v>3800</v>
      </c>
    </row>
    <row r="132" spans="1:8" x14ac:dyDescent="0.3">
      <c r="A132" s="56" t="s">
        <v>128</v>
      </c>
      <c r="B132" s="56" t="s">
        <v>31</v>
      </c>
      <c r="C132" s="2" t="s">
        <v>121</v>
      </c>
      <c r="D132" s="6">
        <v>2374.4</v>
      </c>
      <c r="E132" s="6"/>
    </row>
    <row r="133" spans="1:8" x14ac:dyDescent="0.3">
      <c r="A133" s="56" t="s">
        <v>128</v>
      </c>
      <c r="B133" s="56" t="s">
        <v>31</v>
      </c>
      <c r="C133" s="2" t="s">
        <v>34</v>
      </c>
      <c r="D133" s="6">
        <v>15000</v>
      </c>
      <c r="E133" s="6"/>
    </row>
    <row r="134" spans="1:8" x14ac:dyDescent="0.3">
      <c r="A134" s="56" t="s">
        <v>128</v>
      </c>
      <c r="B134" s="56" t="s">
        <v>31</v>
      </c>
      <c r="C134" s="2" t="s">
        <v>35</v>
      </c>
      <c r="D134" s="6">
        <v>250</v>
      </c>
      <c r="E134" s="6">
        <v>200</v>
      </c>
    </row>
    <row r="135" spans="1:8" x14ac:dyDescent="0.3">
      <c r="A135" s="56" t="s">
        <v>128</v>
      </c>
      <c r="B135" s="56" t="s">
        <v>31</v>
      </c>
      <c r="C135" s="2" t="s">
        <v>36</v>
      </c>
      <c r="D135" s="6">
        <v>300</v>
      </c>
      <c r="E135" s="6"/>
    </row>
    <row r="136" spans="1:8" x14ac:dyDescent="0.3">
      <c r="A136" s="56" t="s">
        <v>128</v>
      </c>
      <c r="B136" s="56" t="s">
        <v>31</v>
      </c>
      <c r="C136" s="2" t="s">
        <v>37</v>
      </c>
      <c r="D136" s="6">
        <v>525.6</v>
      </c>
      <c r="E136" s="6">
        <v>1500</v>
      </c>
    </row>
    <row r="137" spans="1:8" x14ac:dyDescent="0.3">
      <c r="A137" s="56" t="s">
        <v>128</v>
      </c>
      <c r="B137" s="56" t="s">
        <v>31</v>
      </c>
      <c r="C137" s="2" t="s">
        <v>59</v>
      </c>
      <c r="D137" s="6">
        <v>1440</v>
      </c>
      <c r="E137" s="6">
        <v>1800</v>
      </c>
    </row>
    <row r="138" spans="1:8" x14ac:dyDescent="0.3">
      <c r="A138" s="56" t="s">
        <v>128</v>
      </c>
      <c r="B138" s="56" t="s">
        <v>31</v>
      </c>
      <c r="C138" s="2" t="s">
        <v>41</v>
      </c>
      <c r="D138" s="6">
        <v>0</v>
      </c>
      <c r="E138" s="6">
        <v>300</v>
      </c>
    </row>
    <row r="139" spans="1:8" x14ac:dyDescent="0.3">
      <c r="A139" s="4"/>
      <c r="B139" s="4"/>
      <c r="C139" s="2"/>
      <c r="D139" s="6"/>
      <c r="E139" s="6"/>
    </row>
    <row r="140" spans="1:8" x14ac:dyDescent="0.3">
      <c r="A140" s="56" t="s">
        <v>129</v>
      </c>
      <c r="B140" s="58" t="s">
        <v>29</v>
      </c>
      <c r="C140" s="59"/>
      <c r="D140" s="5">
        <v>252325</v>
      </c>
      <c r="E140" s="25">
        <f>E144+E141</f>
        <v>348200</v>
      </c>
      <c r="G140" s="17">
        <f>E140-D140</f>
        <v>95875</v>
      </c>
      <c r="H140" s="29">
        <f>G140/D140</f>
        <v>0.37996631328643615</v>
      </c>
    </row>
    <row r="141" spans="1:8" x14ac:dyDescent="0.3">
      <c r="A141" s="56" t="s">
        <v>129</v>
      </c>
      <c r="B141" s="56" t="s">
        <v>44</v>
      </c>
      <c r="C141" s="3" t="s">
        <v>29</v>
      </c>
      <c r="D141" s="5">
        <v>-9000</v>
      </c>
      <c r="E141" s="5">
        <f>E142+E143</f>
        <v>-56000</v>
      </c>
    </row>
    <row r="142" spans="1:8" x14ac:dyDescent="0.3">
      <c r="A142" s="56" t="s">
        <v>129</v>
      </c>
      <c r="B142" s="56" t="s">
        <v>44</v>
      </c>
      <c r="C142" s="15" t="s">
        <v>65</v>
      </c>
      <c r="D142" s="6">
        <v>-5000</v>
      </c>
      <c r="E142" s="6">
        <v>-6000</v>
      </c>
    </row>
    <row r="143" spans="1:8" x14ac:dyDescent="0.3">
      <c r="A143" s="56" t="s">
        <v>129</v>
      </c>
      <c r="B143" s="56" t="s">
        <v>44</v>
      </c>
      <c r="C143" s="2" t="s">
        <v>79</v>
      </c>
      <c r="D143" s="6">
        <v>-4000</v>
      </c>
      <c r="E143" s="6">
        <v>-50000</v>
      </c>
    </row>
    <row r="144" spans="1:8" x14ac:dyDescent="0.3">
      <c r="A144" s="56" t="s">
        <v>129</v>
      </c>
      <c r="B144" s="56" t="s">
        <v>31</v>
      </c>
      <c r="C144" s="3" t="s">
        <v>29</v>
      </c>
      <c r="D144" s="5">
        <v>260575</v>
      </c>
      <c r="E144" s="5">
        <f>E146+E147+E148+E149+E150+E151+E152+E153+E154</f>
        <v>404200</v>
      </c>
    </row>
    <row r="145" spans="1:8" x14ac:dyDescent="0.3">
      <c r="A145" s="56"/>
      <c r="B145" s="56"/>
      <c r="C145" s="15" t="s">
        <v>75</v>
      </c>
      <c r="D145" s="5"/>
      <c r="E145" s="5"/>
    </row>
    <row r="146" spans="1:8" x14ac:dyDescent="0.3">
      <c r="A146" s="56"/>
      <c r="B146" s="56"/>
      <c r="C146" s="2" t="s">
        <v>130</v>
      </c>
      <c r="D146" s="6">
        <v>750</v>
      </c>
      <c r="E146" s="6">
        <v>850</v>
      </c>
    </row>
    <row r="147" spans="1:8" x14ac:dyDescent="0.3">
      <c r="A147" s="56" t="s">
        <v>129</v>
      </c>
      <c r="B147" s="56" t="s">
        <v>31</v>
      </c>
      <c r="C147" s="2" t="s">
        <v>121</v>
      </c>
      <c r="D147" s="6">
        <v>198000</v>
      </c>
      <c r="E147" s="6">
        <v>345000</v>
      </c>
    </row>
    <row r="148" spans="1:8" x14ac:dyDescent="0.3">
      <c r="A148" s="56" t="s">
        <v>129</v>
      </c>
      <c r="B148" s="56" t="s">
        <v>31</v>
      </c>
      <c r="C148" s="2" t="s">
        <v>33</v>
      </c>
      <c r="D148" s="6">
        <v>0</v>
      </c>
      <c r="E148" s="6">
        <v>30000</v>
      </c>
    </row>
    <row r="149" spans="1:8" x14ac:dyDescent="0.3">
      <c r="A149" s="56" t="s">
        <v>129</v>
      </c>
      <c r="B149" s="56" t="s">
        <v>31</v>
      </c>
      <c r="C149" s="2" t="s">
        <v>34</v>
      </c>
      <c r="D149" s="6">
        <v>30925</v>
      </c>
      <c r="E149" s="6">
        <v>20000</v>
      </c>
    </row>
    <row r="150" spans="1:8" x14ac:dyDescent="0.3">
      <c r="A150" s="56" t="s">
        <v>129</v>
      </c>
      <c r="B150" s="56" t="s">
        <v>31</v>
      </c>
      <c r="C150" s="2" t="s">
        <v>50</v>
      </c>
      <c r="D150" s="6">
        <v>2300</v>
      </c>
      <c r="E150" s="6">
        <v>1000</v>
      </c>
    </row>
    <row r="151" spans="1:8" x14ac:dyDescent="0.3">
      <c r="A151" s="56" t="s">
        <v>129</v>
      </c>
      <c r="B151" s="56" t="s">
        <v>31</v>
      </c>
      <c r="C151" s="2" t="s">
        <v>35</v>
      </c>
      <c r="D151" s="6">
        <v>50</v>
      </c>
      <c r="E151" s="6">
        <v>50</v>
      </c>
    </row>
    <row r="152" spans="1:8" x14ac:dyDescent="0.3">
      <c r="A152" s="56" t="s">
        <v>129</v>
      </c>
      <c r="B152" s="56" t="s">
        <v>31</v>
      </c>
      <c r="C152" s="2" t="s">
        <v>36</v>
      </c>
      <c r="D152" s="6">
        <v>300</v>
      </c>
      <c r="E152" s="6">
        <v>500</v>
      </c>
    </row>
    <row r="153" spans="1:8" x14ac:dyDescent="0.3">
      <c r="A153" s="56" t="s">
        <v>129</v>
      </c>
      <c r="B153" s="56" t="s">
        <v>31</v>
      </c>
      <c r="C153" s="2" t="s">
        <v>37</v>
      </c>
      <c r="D153" s="6">
        <v>5000</v>
      </c>
      <c r="E153" s="6">
        <v>3500</v>
      </c>
    </row>
    <row r="154" spans="1:8" x14ac:dyDescent="0.3">
      <c r="A154" s="56" t="s">
        <v>129</v>
      </c>
      <c r="B154" s="56" t="s">
        <v>31</v>
      </c>
      <c r="C154" s="2" t="s">
        <v>41</v>
      </c>
      <c r="D154" s="6">
        <v>24000</v>
      </c>
      <c r="E154" s="6">
        <v>3300</v>
      </c>
    </row>
    <row r="155" spans="1:8" x14ac:dyDescent="0.3">
      <c r="A155" s="4"/>
      <c r="B155" s="4"/>
      <c r="C155" s="2"/>
      <c r="D155" s="6"/>
      <c r="E155" s="6"/>
    </row>
    <row r="156" spans="1:8" x14ac:dyDescent="0.3">
      <c r="A156" s="56" t="s">
        <v>133</v>
      </c>
      <c r="B156" s="58" t="s">
        <v>29</v>
      </c>
      <c r="C156" s="59"/>
      <c r="D156" s="5">
        <v>44600.38</v>
      </c>
      <c r="E156" s="25">
        <f>E157</f>
        <v>43400</v>
      </c>
      <c r="G156" s="30">
        <f>E156-D156</f>
        <v>-1200.3799999999974</v>
      </c>
      <c r="H156" s="24">
        <f>G156/D156</f>
        <v>-2.6914120462650709E-2</v>
      </c>
    </row>
    <row r="157" spans="1:8" x14ac:dyDescent="0.3">
      <c r="A157" s="56" t="s">
        <v>133</v>
      </c>
      <c r="B157" s="56" t="s">
        <v>31</v>
      </c>
      <c r="C157" s="3" t="s">
        <v>29</v>
      </c>
      <c r="D157" s="5">
        <v>44600.38</v>
      </c>
      <c r="E157" s="5">
        <f>SUM(E158:E163)</f>
        <v>43400</v>
      </c>
    </row>
    <row r="158" spans="1:8" x14ac:dyDescent="0.3">
      <c r="A158" s="56" t="s">
        <v>133</v>
      </c>
      <c r="B158" s="56" t="s">
        <v>31</v>
      </c>
      <c r="C158" s="2" t="s">
        <v>34</v>
      </c>
      <c r="D158" s="6">
        <v>38010.379999999997</v>
      </c>
      <c r="E158" s="6">
        <v>35000</v>
      </c>
    </row>
    <row r="159" spans="1:8" x14ac:dyDescent="0.3">
      <c r="A159" s="56" t="s">
        <v>133</v>
      </c>
      <c r="B159" s="56" t="s">
        <v>31</v>
      </c>
      <c r="C159" s="2" t="s">
        <v>50</v>
      </c>
      <c r="D159" s="6">
        <v>1740</v>
      </c>
      <c r="E159" s="6">
        <v>1800</v>
      </c>
    </row>
    <row r="160" spans="1:8" x14ac:dyDescent="0.3">
      <c r="A160" s="56" t="s">
        <v>133</v>
      </c>
      <c r="B160" s="56" t="s">
        <v>31</v>
      </c>
      <c r="C160" s="2" t="s">
        <v>76</v>
      </c>
      <c r="D160" s="6">
        <v>300</v>
      </c>
      <c r="E160" s="6">
        <v>500</v>
      </c>
    </row>
    <row r="161" spans="1:10" x14ac:dyDescent="0.3">
      <c r="A161" s="56" t="s">
        <v>133</v>
      </c>
      <c r="B161" s="56" t="s">
        <v>31</v>
      </c>
      <c r="C161" s="2" t="s">
        <v>35</v>
      </c>
      <c r="D161" s="6">
        <v>300</v>
      </c>
      <c r="E161" s="6">
        <v>300</v>
      </c>
    </row>
    <row r="162" spans="1:10" x14ac:dyDescent="0.3">
      <c r="A162" s="56" t="s">
        <v>133</v>
      </c>
      <c r="B162" s="56" t="s">
        <v>31</v>
      </c>
      <c r="C162" s="2" t="s">
        <v>36</v>
      </c>
      <c r="D162" s="6">
        <v>300</v>
      </c>
      <c r="E162" s="6">
        <v>300</v>
      </c>
    </row>
    <row r="163" spans="1:10" x14ac:dyDescent="0.3">
      <c r="A163" s="56" t="s">
        <v>133</v>
      </c>
      <c r="B163" s="56" t="s">
        <v>31</v>
      </c>
      <c r="C163" s="2" t="s">
        <v>41</v>
      </c>
      <c r="D163" s="6">
        <v>3950</v>
      </c>
      <c r="E163" s="6">
        <v>5500</v>
      </c>
    </row>
    <row r="164" spans="1:10" x14ac:dyDescent="0.3">
      <c r="A164" s="4"/>
      <c r="B164" s="4"/>
      <c r="C164" s="2"/>
      <c r="D164" s="6"/>
      <c r="E164" s="6"/>
    </row>
    <row r="165" spans="1:10" x14ac:dyDescent="0.3">
      <c r="A165" s="56" t="s">
        <v>134</v>
      </c>
      <c r="B165" s="58" t="s">
        <v>29</v>
      </c>
      <c r="C165" s="59"/>
      <c r="D165" s="5">
        <v>8082.95</v>
      </c>
      <c r="E165" s="25">
        <f>E166+E168</f>
        <v>14938.869999999999</v>
      </c>
      <c r="G165" s="17">
        <f>E165-D165</f>
        <v>6855.9199999999992</v>
      </c>
      <c r="H165" s="29">
        <f>G165/D165</f>
        <v>0.84819527523985661</v>
      </c>
    </row>
    <row r="166" spans="1:10" x14ac:dyDescent="0.3">
      <c r="A166" s="56" t="s">
        <v>134</v>
      </c>
      <c r="B166" s="56" t="s">
        <v>44</v>
      </c>
      <c r="C166" s="3" t="s">
        <v>29</v>
      </c>
      <c r="D166" s="5">
        <v>-20000</v>
      </c>
      <c r="E166" s="5">
        <v>-17000</v>
      </c>
    </row>
    <row r="167" spans="1:10" x14ac:dyDescent="0.3">
      <c r="A167" s="56" t="s">
        <v>134</v>
      </c>
      <c r="B167" s="56" t="s">
        <v>44</v>
      </c>
      <c r="C167" s="2" t="s">
        <v>45</v>
      </c>
      <c r="D167" s="6">
        <v>-20000</v>
      </c>
      <c r="E167" s="6">
        <v>-17000</v>
      </c>
    </row>
    <row r="168" spans="1:10" x14ac:dyDescent="0.3">
      <c r="A168" s="56" t="s">
        <v>134</v>
      </c>
      <c r="B168" s="56" t="s">
        <v>31</v>
      </c>
      <c r="C168" s="3" t="s">
        <v>29</v>
      </c>
      <c r="D168" s="5">
        <v>28082.95</v>
      </c>
      <c r="E168" s="5">
        <f>SUM(E169:E175)</f>
        <v>31938.87</v>
      </c>
    </row>
    <row r="169" spans="1:10" x14ac:dyDescent="0.3">
      <c r="A169" s="56" t="s">
        <v>134</v>
      </c>
      <c r="B169" s="56" t="s">
        <v>31</v>
      </c>
      <c r="C169" s="2" t="s">
        <v>135</v>
      </c>
      <c r="D169" s="6">
        <v>4000</v>
      </c>
      <c r="E169" s="6">
        <v>4000</v>
      </c>
    </row>
    <row r="170" spans="1:10" x14ac:dyDescent="0.3">
      <c r="A170" s="56" t="s">
        <v>134</v>
      </c>
      <c r="B170" s="56" t="s">
        <v>31</v>
      </c>
      <c r="C170" s="2" t="s">
        <v>34</v>
      </c>
      <c r="D170" s="6">
        <v>21712.95</v>
      </c>
      <c r="E170" s="6">
        <v>22000</v>
      </c>
    </row>
    <row r="171" spans="1:10" x14ac:dyDescent="0.3">
      <c r="A171" s="56" t="s">
        <v>134</v>
      </c>
      <c r="B171" s="56" t="s">
        <v>31</v>
      </c>
      <c r="C171" s="2" t="s">
        <v>50</v>
      </c>
      <c r="D171" s="6">
        <v>1020</v>
      </c>
      <c r="E171" s="6">
        <v>700</v>
      </c>
    </row>
    <row r="172" spans="1:10" x14ac:dyDescent="0.3">
      <c r="A172" s="56" t="s">
        <v>134</v>
      </c>
      <c r="B172" s="56" t="s">
        <v>31</v>
      </c>
      <c r="C172" s="2" t="s">
        <v>35</v>
      </c>
      <c r="D172" s="6">
        <v>150</v>
      </c>
      <c r="E172" s="6">
        <v>150</v>
      </c>
    </row>
    <row r="173" spans="1:10" x14ac:dyDescent="0.3">
      <c r="A173" s="56"/>
      <c r="B173" s="56"/>
      <c r="C173" s="2" t="s">
        <v>136</v>
      </c>
      <c r="D173" s="6"/>
      <c r="E173" s="6"/>
    </row>
    <row r="174" spans="1:10" x14ac:dyDescent="0.3">
      <c r="A174" s="56"/>
      <c r="B174" s="56"/>
      <c r="C174" s="2" t="s">
        <v>51</v>
      </c>
      <c r="D174" s="6">
        <v>1200</v>
      </c>
      <c r="E174" s="6">
        <v>1200</v>
      </c>
    </row>
    <row r="175" spans="1:10" x14ac:dyDescent="0.3">
      <c r="A175" s="56" t="s">
        <v>134</v>
      </c>
      <c r="B175" s="56" t="s">
        <v>31</v>
      </c>
      <c r="C175" s="2" t="s">
        <v>137</v>
      </c>
      <c r="E175" s="6">
        <v>3888.87</v>
      </c>
    </row>
    <row r="176" spans="1:10" ht="15" thickBot="1" x14ac:dyDescent="0.35">
      <c r="D176" s="22">
        <f>D165+D156+D140+D130+D118+D110+D97+D88+D77+D64+D48+D37+D25++D20+D5</f>
        <v>786839.89</v>
      </c>
      <c r="E176" s="22">
        <f>E165+E156+E140+E130+E118+E110+E97+E88+E77+E64+E48+E37+E25+E5</f>
        <v>810925.87</v>
      </c>
      <c r="G176" s="10">
        <f>SUM(G4:G174)</f>
        <v>40235.98000000001</v>
      </c>
      <c r="H176" s="29">
        <f>G176/D176</f>
        <v>5.1136172061637612E-2</v>
      </c>
      <c r="J176" s="12">
        <f>BUDGET!J349</f>
        <v>113259.4</v>
      </c>
    </row>
    <row r="178" spans="7:8" x14ac:dyDescent="0.3">
      <c r="G178">
        <f>6800*12</f>
        <v>81600</v>
      </c>
      <c r="H178" s="18" t="s">
        <v>160</v>
      </c>
    </row>
    <row r="179" spans="7:8" x14ac:dyDescent="0.3">
      <c r="G179">
        <f>6800*12</f>
        <v>81600</v>
      </c>
      <c r="H179" s="18" t="s">
        <v>161</v>
      </c>
    </row>
    <row r="180" spans="7:8" x14ac:dyDescent="0.3">
      <c r="G180">
        <v>56000</v>
      </c>
      <c r="H180" s="18" t="s">
        <v>162</v>
      </c>
    </row>
  </sheetData>
  <mergeCells count="56">
    <mergeCell ref="A20:A23"/>
    <mergeCell ref="B20:C20"/>
    <mergeCell ref="B21:B23"/>
    <mergeCell ref="A1:C1"/>
    <mergeCell ref="A5:A18"/>
    <mergeCell ref="B5:C5"/>
    <mergeCell ref="B6:B8"/>
    <mergeCell ref="B9:B10"/>
    <mergeCell ref="B11:B18"/>
    <mergeCell ref="A25:A35"/>
    <mergeCell ref="B25:C25"/>
    <mergeCell ref="B26:B35"/>
    <mergeCell ref="A37:A46"/>
    <mergeCell ref="B37:C37"/>
    <mergeCell ref="B38:B46"/>
    <mergeCell ref="A48:A62"/>
    <mergeCell ref="B48:C48"/>
    <mergeCell ref="B49:B50"/>
    <mergeCell ref="B51:B52"/>
    <mergeCell ref="B53:B62"/>
    <mergeCell ref="A64:A75"/>
    <mergeCell ref="B64:C64"/>
    <mergeCell ref="B65:B66"/>
    <mergeCell ref="B68:B75"/>
    <mergeCell ref="A77:A86"/>
    <mergeCell ref="B77:C77"/>
    <mergeCell ref="B78:B79"/>
    <mergeCell ref="B81:B86"/>
    <mergeCell ref="A88:A95"/>
    <mergeCell ref="B88:C88"/>
    <mergeCell ref="B89:B95"/>
    <mergeCell ref="A97:A108"/>
    <mergeCell ref="B97:C97"/>
    <mergeCell ref="B98:B100"/>
    <mergeCell ref="B101:B108"/>
    <mergeCell ref="A110:A116"/>
    <mergeCell ref="B110:C110"/>
    <mergeCell ref="B111:B116"/>
    <mergeCell ref="A118:A128"/>
    <mergeCell ref="B118:C118"/>
    <mergeCell ref="B119:B121"/>
    <mergeCell ref="B122:B128"/>
    <mergeCell ref="A130:A138"/>
    <mergeCell ref="B130:C130"/>
    <mergeCell ref="B131:B138"/>
    <mergeCell ref="A140:A154"/>
    <mergeCell ref="B140:C140"/>
    <mergeCell ref="B141:B143"/>
    <mergeCell ref="B144:B154"/>
    <mergeCell ref="A156:A163"/>
    <mergeCell ref="B156:C156"/>
    <mergeCell ref="B157:B163"/>
    <mergeCell ref="A165:A175"/>
    <mergeCell ref="B165:C165"/>
    <mergeCell ref="B166:B167"/>
    <mergeCell ref="B168:B17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4DB-692F-472B-8D86-9DC8043A02E8}">
  <sheetPr>
    <tabColor rgb="FF00B0F0"/>
  </sheetPr>
  <dimension ref="A1:F100"/>
  <sheetViews>
    <sheetView workbookViewId="0">
      <pane ySplit="2" topLeftCell="A3" activePane="bottomLeft" state="frozen"/>
      <selection pane="bottomLeft" activeCell="E1" sqref="E1:E1048576"/>
    </sheetView>
  </sheetViews>
  <sheetFormatPr defaultRowHeight="14.4" x14ac:dyDescent="0.3"/>
  <cols>
    <col min="1" max="1" width="29.5546875" customWidth="1"/>
    <col min="2" max="2" width="12.44140625" customWidth="1"/>
    <col min="3" max="3" width="45.109375" bestFit="1" customWidth="1"/>
    <col min="4" max="4" width="14" customWidth="1"/>
    <col min="5" max="5" width="17.6640625" customWidth="1"/>
    <col min="6" max="6" width="52" bestFit="1" customWidth="1"/>
  </cols>
  <sheetData>
    <row r="1" spans="1:6" x14ac:dyDescent="0.3">
      <c r="A1" s="56" t="s">
        <v>20</v>
      </c>
      <c r="B1" s="57"/>
      <c r="C1" s="57"/>
      <c r="D1" s="7" t="s">
        <v>21</v>
      </c>
      <c r="E1" s="7" t="s">
        <v>22</v>
      </c>
    </row>
    <row r="2" spans="1:6" x14ac:dyDescent="0.3">
      <c r="A2" s="1" t="s">
        <v>23</v>
      </c>
      <c r="B2" s="1" t="s">
        <v>24</v>
      </c>
      <c r="C2" s="1" t="s">
        <v>25</v>
      </c>
      <c r="D2" s="8" t="s">
        <v>26</v>
      </c>
      <c r="E2" s="8" t="s">
        <v>27</v>
      </c>
    </row>
    <row r="4" spans="1:6" x14ac:dyDescent="0.3">
      <c r="A4" s="56" t="s">
        <v>28</v>
      </c>
      <c r="B4" s="58" t="s">
        <v>29</v>
      </c>
      <c r="C4" s="59"/>
      <c r="D4" s="5">
        <v>222550</v>
      </c>
      <c r="E4" s="9">
        <f>E5</f>
        <v>162300</v>
      </c>
    </row>
    <row r="5" spans="1:6" x14ac:dyDescent="0.3">
      <c r="A5" s="56" t="s">
        <v>28</v>
      </c>
      <c r="B5" s="56" t="s">
        <v>31</v>
      </c>
      <c r="C5" s="3" t="s">
        <v>29</v>
      </c>
      <c r="D5" s="5">
        <v>222550</v>
      </c>
      <c r="E5" s="5">
        <f>SUM(E6:E15)</f>
        <v>162300</v>
      </c>
    </row>
    <row r="6" spans="1:6" x14ac:dyDescent="0.3">
      <c r="A6" s="56" t="s">
        <v>28</v>
      </c>
      <c r="B6" s="56" t="s">
        <v>31</v>
      </c>
      <c r="C6" s="2" t="s">
        <v>33</v>
      </c>
      <c r="D6" s="6">
        <v>39900</v>
      </c>
      <c r="E6" s="6">
        <v>13000</v>
      </c>
      <c r="F6" s="18" t="s">
        <v>163</v>
      </c>
    </row>
    <row r="7" spans="1:6" x14ac:dyDescent="0.3">
      <c r="A7" s="56" t="s">
        <v>28</v>
      </c>
      <c r="B7" s="56" t="s">
        <v>31</v>
      </c>
      <c r="C7" s="2" t="s">
        <v>34</v>
      </c>
      <c r="D7" s="6">
        <v>84100</v>
      </c>
      <c r="E7" s="6">
        <v>55000</v>
      </c>
    </row>
    <row r="8" spans="1:6" x14ac:dyDescent="0.3">
      <c r="A8" s="56" t="s">
        <v>28</v>
      </c>
      <c r="B8" s="56" t="s">
        <v>31</v>
      </c>
      <c r="C8" s="2" t="s">
        <v>35</v>
      </c>
      <c r="D8" s="6">
        <v>500</v>
      </c>
      <c r="E8" s="6">
        <v>250</v>
      </c>
    </row>
    <row r="9" spans="1:6" x14ac:dyDescent="0.3">
      <c r="A9" s="56" t="s">
        <v>28</v>
      </c>
      <c r="B9" s="56" t="s">
        <v>31</v>
      </c>
      <c r="C9" s="2" t="s">
        <v>36</v>
      </c>
      <c r="D9" s="6">
        <v>5000</v>
      </c>
      <c r="E9" s="6">
        <v>3000</v>
      </c>
    </row>
    <row r="10" spans="1:6" x14ac:dyDescent="0.3">
      <c r="A10" s="56" t="s">
        <v>28</v>
      </c>
      <c r="B10" s="56" t="s">
        <v>31</v>
      </c>
      <c r="C10" s="2" t="s">
        <v>37</v>
      </c>
      <c r="D10" s="6">
        <v>6000</v>
      </c>
      <c r="E10" s="6">
        <v>6000</v>
      </c>
    </row>
    <row r="11" spans="1:6" x14ac:dyDescent="0.3">
      <c r="A11" s="56" t="s">
        <v>28</v>
      </c>
      <c r="B11" s="56" t="s">
        <v>31</v>
      </c>
      <c r="C11" s="2" t="s">
        <v>38</v>
      </c>
      <c r="D11" s="6">
        <v>1100</v>
      </c>
      <c r="E11" s="6">
        <v>1100</v>
      </c>
    </row>
    <row r="12" spans="1:6" x14ac:dyDescent="0.3">
      <c r="A12" s="56" t="s">
        <v>28</v>
      </c>
      <c r="B12" s="56" t="s">
        <v>31</v>
      </c>
      <c r="C12" s="2" t="s">
        <v>39</v>
      </c>
      <c r="D12" s="6"/>
      <c r="E12" s="6">
        <v>8000</v>
      </c>
    </row>
    <row r="13" spans="1:6" x14ac:dyDescent="0.3">
      <c r="A13" s="56" t="s">
        <v>28</v>
      </c>
      <c r="B13" s="56" t="s">
        <v>31</v>
      </c>
      <c r="C13" s="2" t="s">
        <v>40</v>
      </c>
      <c r="D13" s="6">
        <v>55000</v>
      </c>
      <c r="E13" s="6">
        <v>40000</v>
      </c>
    </row>
    <row r="14" spans="1:6" x14ac:dyDescent="0.3">
      <c r="A14" s="56" t="s">
        <v>28</v>
      </c>
      <c r="B14" s="56" t="s">
        <v>31</v>
      </c>
      <c r="C14" s="2" t="s">
        <v>41</v>
      </c>
      <c r="D14" s="6">
        <v>25000</v>
      </c>
      <c r="E14" s="26">
        <v>30000</v>
      </c>
    </row>
    <row r="15" spans="1:6" x14ac:dyDescent="0.3">
      <c r="A15" s="56" t="s">
        <v>28</v>
      </c>
      <c r="B15" s="56" t="s">
        <v>31</v>
      </c>
      <c r="C15" s="2" t="s">
        <v>42</v>
      </c>
      <c r="D15" s="6">
        <v>5950</v>
      </c>
      <c r="E15" s="6">
        <v>5950</v>
      </c>
    </row>
    <row r="17" spans="1:5" x14ac:dyDescent="0.3">
      <c r="A17" s="56" t="s">
        <v>60</v>
      </c>
      <c r="B17" s="58" t="s">
        <v>29</v>
      </c>
      <c r="C17" s="59"/>
      <c r="D17" s="5">
        <v>157560</v>
      </c>
      <c r="E17" s="25">
        <f>E18</f>
        <v>173150</v>
      </c>
    </row>
    <row r="18" spans="1:5" x14ac:dyDescent="0.3">
      <c r="A18" s="56" t="s">
        <v>60</v>
      </c>
      <c r="B18" s="56" t="s">
        <v>31</v>
      </c>
      <c r="C18" s="3" t="s">
        <v>29</v>
      </c>
      <c r="D18" s="5">
        <v>157560</v>
      </c>
      <c r="E18" s="5">
        <f>SUM(E19:E28)</f>
        <v>173150</v>
      </c>
    </row>
    <row r="19" spans="1:5" x14ac:dyDescent="0.3">
      <c r="A19" s="56" t="s">
        <v>60</v>
      </c>
      <c r="B19" s="56" t="s">
        <v>31</v>
      </c>
      <c r="C19" s="2" t="s">
        <v>33</v>
      </c>
      <c r="D19" s="6">
        <v>54420</v>
      </c>
      <c r="E19" s="6">
        <v>83600</v>
      </c>
    </row>
    <row r="20" spans="1:5" x14ac:dyDescent="0.3">
      <c r="A20" s="56" t="s">
        <v>60</v>
      </c>
      <c r="B20" s="56" t="s">
        <v>31</v>
      </c>
      <c r="C20" s="2" t="s">
        <v>34</v>
      </c>
      <c r="D20" s="6">
        <v>84090</v>
      </c>
      <c r="E20" s="6">
        <v>78000</v>
      </c>
    </row>
    <row r="21" spans="1:5" x14ac:dyDescent="0.3">
      <c r="A21" s="56" t="s">
        <v>60</v>
      </c>
      <c r="B21" s="56" t="s">
        <v>31</v>
      </c>
      <c r="C21" s="2" t="s">
        <v>61</v>
      </c>
      <c r="D21" s="6">
        <v>500</v>
      </c>
      <c r="E21" s="6"/>
    </row>
    <row r="22" spans="1:5" x14ac:dyDescent="0.3">
      <c r="A22" s="56" t="s">
        <v>60</v>
      </c>
      <c r="B22" s="56" t="s">
        <v>31</v>
      </c>
      <c r="C22" s="2" t="s">
        <v>35</v>
      </c>
      <c r="D22" s="6">
        <v>300</v>
      </c>
      <c r="E22" s="6">
        <v>300</v>
      </c>
    </row>
    <row r="23" spans="1:5" x14ac:dyDescent="0.3">
      <c r="A23" s="56" t="s">
        <v>60</v>
      </c>
      <c r="B23" s="56" t="s">
        <v>31</v>
      </c>
      <c r="C23" s="2" t="s">
        <v>36</v>
      </c>
      <c r="D23" s="6">
        <v>300</v>
      </c>
      <c r="E23" s="6">
        <v>300</v>
      </c>
    </row>
    <row r="24" spans="1:5" x14ac:dyDescent="0.3">
      <c r="A24" s="56" t="s">
        <v>60</v>
      </c>
      <c r="B24" s="56" t="s">
        <v>31</v>
      </c>
      <c r="C24" s="2" t="s">
        <v>62</v>
      </c>
      <c r="D24" s="6">
        <v>5000</v>
      </c>
      <c r="E24" s="6">
        <v>3000</v>
      </c>
    </row>
    <row r="25" spans="1:5" x14ac:dyDescent="0.3">
      <c r="A25" s="56" t="s">
        <v>60</v>
      </c>
      <c r="B25" s="56" t="s">
        <v>31</v>
      </c>
      <c r="C25" s="2" t="s">
        <v>37</v>
      </c>
      <c r="D25" s="6">
        <v>3500</v>
      </c>
      <c r="E25" s="6">
        <v>3500</v>
      </c>
    </row>
    <row r="26" spans="1:5" x14ac:dyDescent="0.3">
      <c r="A26" s="56" t="s">
        <v>60</v>
      </c>
      <c r="B26" s="56" t="s">
        <v>31</v>
      </c>
      <c r="C26" s="2" t="s">
        <v>63</v>
      </c>
      <c r="D26" s="6">
        <v>6000</v>
      </c>
      <c r="E26" s="6">
        <v>1000</v>
      </c>
    </row>
    <row r="27" spans="1:5" x14ac:dyDescent="0.3">
      <c r="A27" s="56" t="s">
        <v>60</v>
      </c>
      <c r="B27" s="56" t="s">
        <v>31</v>
      </c>
      <c r="C27" s="2" t="s">
        <v>59</v>
      </c>
      <c r="D27" s="6">
        <v>1950</v>
      </c>
      <c r="E27" s="6">
        <v>1950</v>
      </c>
    </row>
    <row r="28" spans="1:5" x14ac:dyDescent="0.3">
      <c r="A28" s="56" t="s">
        <v>60</v>
      </c>
      <c r="B28" s="56" t="s">
        <v>31</v>
      </c>
      <c r="C28" s="2" t="s">
        <v>41</v>
      </c>
      <c r="D28" s="6">
        <v>1500</v>
      </c>
      <c r="E28" s="6">
        <v>1500</v>
      </c>
    </row>
    <row r="30" spans="1:5" x14ac:dyDescent="0.3">
      <c r="A30" s="56" t="s">
        <v>71</v>
      </c>
      <c r="B30" s="58" t="s">
        <v>29</v>
      </c>
      <c r="C30" s="59"/>
      <c r="D30" s="5">
        <v>9200</v>
      </c>
      <c r="E30" s="25">
        <f>E31</f>
        <v>10100</v>
      </c>
    </row>
    <row r="31" spans="1:5" x14ac:dyDescent="0.3">
      <c r="A31" s="56" t="s">
        <v>71</v>
      </c>
      <c r="B31" s="56" t="s">
        <v>31</v>
      </c>
      <c r="C31" s="3" t="s">
        <v>29</v>
      </c>
      <c r="D31" s="5">
        <v>9200</v>
      </c>
      <c r="E31" s="5">
        <f>SUM(E32:E37)</f>
        <v>10100</v>
      </c>
    </row>
    <row r="32" spans="1:5" x14ac:dyDescent="0.3">
      <c r="A32" s="56" t="s">
        <v>71</v>
      </c>
      <c r="B32" s="56" t="s">
        <v>31</v>
      </c>
      <c r="C32" s="2" t="s">
        <v>61</v>
      </c>
      <c r="D32" s="6">
        <v>200</v>
      </c>
      <c r="E32" s="6">
        <v>0</v>
      </c>
    </row>
    <row r="33" spans="1:5" x14ac:dyDescent="0.3">
      <c r="A33" s="56" t="s">
        <v>71</v>
      </c>
      <c r="B33" s="56" t="s">
        <v>31</v>
      </c>
      <c r="C33" s="2" t="s">
        <v>35</v>
      </c>
      <c r="D33" s="6">
        <v>400</v>
      </c>
      <c r="E33" s="6">
        <v>400</v>
      </c>
    </row>
    <row r="34" spans="1:5" x14ac:dyDescent="0.3">
      <c r="A34" s="56" t="s">
        <v>71</v>
      </c>
      <c r="B34" s="56" t="s">
        <v>31</v>
      </c>
      <c r="C34" s="2" t="s">
        <v>36</v>
      </c>
      <c r="D34" s="6">
        <v>500</v>
      </c>
      <c r="E34" s="6">
        <v>500</v>
      </c>
    </row>
    <row r="35" spans="1:5" x14ac:dyDescent="0.3">
      <c r="A35" s="56" t="s">
        <v>71</v>
      </c>
      <c r="B35" s="56" t="s">
        <v>31</v>
      </c>
      <c r="C35" s="2" t="s">
        <v>37</v>
      </c>
      <c r="D35" s="6">
        <v>4500</v>
      </c>
      <c r="E35" s="6">
        <v>6000</v>
      </c>
    </row>
    <row r="36" spans="1:5" x14ac:dyDescent="0.3">
      <c r="A36" s="56" t="s">
        <v>71</v>
      </c>
      <c r="B36" s="56" t="s">
        <v>31</v>
      </c>
      <c r="C36" s="2" t="s">
        <v>59</v>
      </c>
      <c r="D36" s="6">
        <v>1600</v>
      </c>
      <c r="E36" s="6">
        <v>1200</v>
      </c>
    </row>
    <row r="37" spans="1:5" x14ac:dyDescent="0.3">
      <c r="A37" s="56" t="s">
        <v>71</v>
      </c>
      <c r="B37" s="56" t="s">
        <v>31</v>
      </c>
      <c r="C37" s="2" t="s">
        <v>41</v>
      </c>
      <c r="D37" s="6">
        <v>2000</v>
      </c>
      <c r="E37" s="6">
        <v>2000</v>
      </c>
    </row>
    <row r="39" spans="1:5" x14ac:dyDescent="0.3">
      <c r="A39" s="56" t="s">
        <v>84</v>
      </c>
      <c r="B39" s="58" t="s">
        <v>29</v>
      </c>
      <c r="C39" s="60"/>
      <c r="D39" s="5">
        <v>50037.5</v>
      </c>
      <c r="E39" s="25">
        <f>E40</f>
        <v>63525</v>
      </c>
    </row>
    <row r="40" spans="1:5" x14ac:dyDescent="0.3">
      <c r="A40" s="56" t="s">
        <v>84</v>
      </c>
      <c r="B40" s="56" t="s">
        <v>31</v>
      </c>
      <c r="C40" s="3" t="s">
        <v>29</v>
      </c>
      <c r="D40" s="5">
        <v>50037.5</v>
      </c>
      <c r="E40" s="5">
        <f>SUM(E41:E58)</f>
        <v>63525</v>
      </c>
    </row>
    <row r="41" spans="1:5" x14ac:dyDescent="0.3">
      <c r="A41" s="56" t="s">
        <v>84</v>
      </c>
      <c r="B41" s="56" t="s">
        <v>31</v>
      </c>
      <c r="C41" s="2" t="s">
        <v>62</v>
      </c>
      <c r="D41" s="6"/>
      <c r="E41" s="6">
        <v>10000</v>
      </c>
    </row>
    <row r="42" spans="1:5" x14ac:dyDescent="0.3">
      <c r="A42" s="56" t="s">
        <v>84</v>
      </c>
      <c r="B42" s="56" t="s">
        <v>31</v>
      </c>
      <c r="C42" s="2" t="s">
        <v>85</v>
      </c>
      <c r="D42" s="6">
        <v>2200</v>
      </c>
      <c r="E42" s="6">
        <v>1500</v>
      </c>
    </row>
    <row r="43" spans="1:5" x14ac:dyDescent="0.3">
      <c r="A43" s="56" t="s">
        <v>84</v>
      </c>
      <c r="B43" s="56" t="s">
        <v>31</v>
      </c>
      <c r="C43" s="2" t="s">
        <v>86</v>
      </c>
      <c r="D43" s="6">
        <v>2500</v>
      </c>
      <c r="E43" s="6">
        <v>3000</v>
      </c>
    </row>
    <row r="44" spans="1:5" x14ac:dyDescent="0.3">
      <c r="A44" s="56" t="s">
        <v>84</v>
      </c>
      <c r="B44" s="56" t="s">
        <v>31</v>
      </c>
      <c r="C44" s="2" t="s">
        <v>87</v>
      </c>
      <c r="D44" s="6">
        <v>1200</v>
      </c>
      <c r="E44" s="6"/>
    </row>
    <row r="45" spans="1:5" x14ac:dyDescent="0.3">
      <c r="A45" s="56" t="s">
        <v>84</v>
      </c>
      <c r="B45" s="56" t="s">
        <v>31</v>
      </c>
      <c r="C45" s="2" t="s">
        <v>88</v>
      </c>
      <c r="D45" s="6">
        <v>10000</v>
      </c>
      <c r="E45" s="26">
        <v>15000</v>
      </c>
    </row>
    <row r="46" spans="1:5" x14ac:dyDescent="0.3">
      <c r="A46" s="56" t="s">
        <v>84</v>
      </c>
      <c r="B46" s="56" t="s">
        <v>31</v>
      </c>
      <c r="C46" s="2" t="s">
        <v>89</v>
      </c>
      <c r="D46" s="6">
        <v>2198</v>
      </c>
      <c r="E46" s="6">
        <v>2500</v>
      </c>
    </row>
    <row r="47" spans="1:5" x14ac:dyDescent="0.3">
      <c r="A47" s="56" t="s">
        <v>84</v>
      </c>
      <c r="B47" s="56" t="s">
        <v>31</v>
      </c>
      <c r="C47" s="2" t="s">
        <v>90</v>
      </c>
      <c r="D47" s="6">
        <v>3025</v>
      </c>
      <c r="E47" s="6">
        <v>3025</v>
      </c>
    </row>
    <row r="48" spans="1:5" x14ac:dyDescent="0.3">
      <c r="A48" s="56" t="s">
        <v>84</v>
      </c>
      <c r="B48" s="56" t="s">
        <v>31</v>
      </c>
      <c r="C48" s="2" t="s">
        <v>91</v>
      </c>
      <c r="D48" s="6">
        <v>1435</v>
      </c>
      <c r="E48" s="6">
        <v>2000</v>
      </c>
    </row>
    <row r="49" spans="1:5" x14ac:dyDescent="0.3">
      <c r="A49" s="56" t="s">
        <v>84</v>
      </c>
      <c r="B49" s="56" t="s">
        <v>31</v>
      </c>
      <c r="C49" s="2" t="s">
        <v>92</v>
      </c>
      <c r="D49" s="6">
        <v>2148</v>
      </c>
      <c r="E49" s="6">
        <v>2000</v>
      </c>
    </row>
    <row r="50" spans="1:5" x14ac:dyDescent="0.3">
      <c r="A50" s="56" t="s">
        <v>84</v>
      </c>
      <c r="B50" s="56" t="s">
        <v>31</v>
      </c>
      <c r="C50" s="2" t="s">
        <v>93</v>
      </c>
      <c r="D50" s="6">
        <v>1605</v>
      </c>
      <c r="E50" s="6">
        <v>2000</v>
      </c>
    </row>
    <row r="51" spans="1:5" x14ac:dyDescent="0.3">
      <c r="A51" s="56" t="s">
        <v>84</v>
      </c>
      <c r="B51" s="56" t="s">
        <v>31</v>
      </c>
      <c r="C51" s="2" t="s">
        <v>94</v>
      </c>
      <c r="D51" s="6">
        <v>1385</v>
      </c>
      <c r="E51" s="6"/>
    </row>
    <row r="52" spans="1:5" x14ac:dyDescent="0.3">
      <c r="A52" s="56" t="s">
        <v>84</v>
      </c>
      <c r="B52" s="56" t="s">
        <v>31</v>
      </c>
      <c r="C52" s="2" t="s">
        <v>95</v>
      </c>
      <c r="D52" s="6">
        <v>2221.5</v>
      </c>
      <c r="E52" s="6">
        <v>1500</v>
      </c>
    </row>
    <row r="53" spans="1:5" x14ac:dyDescent="0.3">
      <c r="A53" s="56" t="s">
        <v>84</v>
      </c>
      <c r="B53" s="56" t="s">
        <v>31</v>
      </c>
      <c r="C53" s="2" t="s">
        <v>96</v>
      </c>
      <c r="D53" s="6">
        <v>2425</v>
      </c>
      <c r="E53" s="6">
        <v>2000</v>
      </c>
    </row>
    <row r="54" spans="1:5" x14ac:dyDescent="0.3">
      <c r="A54" s="56" t="s">
        <v>84</v>
      </c>
      <c r="B54" s="56" t="s">
        <v>31</v>
      </c>
      <c r="C54" s="2" t="s">
        <v>97</v>
      </c>
      <c r="D54" s="6">
        <v>9350</v>
      </c>
      <c r="E54" s="26">
        <v>11000</v>
      </c>
    </row>
    <row r="55" spans="1:5" x14ac:dyDescent="0.3">
      <c r="A55" s="56" t="s">
        <v>84</v>
      </c>
      <c r="B55" s="56" t="s">
        <v>31</v>
      </c>
      <c r="C55" s="2" t="s">
        <v>98</v>
      </c>
      <c r="D55" s="6">
        <v>2095</v>
      </c>
      <c r="E55" s="6">
        <v>2500</v>
      </c>
    </row>
    <row r="56" spans="1:5" x14ac:dyDescent="0.3">
      <c r="A56" s="56" t="s">
        <v>84</v>
      </c>
      <c r="B56" s="56" t="s">
        <v>31</v>
      </c>
      <c r="C56" s="2" t="s">
        <v>99</v>
      </c>
      <c r="D56" s="6">
        <v>2925</v>
      </c>
      <c r="E56" s="6">
        <v>3500</v>
      </c>
    </row>
    <row r="57" spans="1:5" x14ac:dyDescent="0.3">
      <c r="A57" s="56" t="s">
        <v>84</v>
      </c>
      <c r="B57" s="56" t="s">
        <v>31</v>
      </c>
      <c r="C57" s="2" t="s">
        <v>100</v>
      </c>
      <c r="D57" s="6">
        <v>1325</v>
      </c>
      <c r="E57" s="6">
        <v>1000</v>
      </c>
    </row>
    <row r="58" spans="1:5" x14ac:dyDescent="0.3">
      <c r="A58" s="56" t="s">
        <v>84</v>
      </c>
      <c r="B58" s="56" t="s">
        <v>31</v>
      </c>
      <c r="C58" s="2" t="s">
        <v>41</v>
      </c>
      <c r="D58" s="6">
        <v>2000</v>
      </c>
      <c r="E58" s="6">
        <v>1000</v>
      </c>
    </row>
    <row r="59" spans="1:5" x14ac:dyDescent="0.3">
      <c r="A59" s="4"/>
      <c r="B59" s="4"/>
      <c r="C59" s="2"/>
      <c r="D59" s="6"/>
      <c r="E59" s="6"/>
    </row>
    <row r="60" spans="1:5" x14ac:dyDescent="0.3">
      <c r="A60" s="56" t="s">
        <v>101</v>
      </c>
      <c r="B60" s="58" t="s">
        <v>29</v>
      </c>
      <c r="C60" s="59"/>
      <c r="D60" s="5">
        <v>-147.83000000000001</v>
      </c>
      <c r="E60" s="25">
        <v>-2347.83</v>
      </c>
    </row>
    <row r="61" spans="1:5" x14ac:dyDescent="0.3">
      <c r="A61" s="56" t="s">
        <v>101</v>
      </c>
      <c r="B61" s="56" t="s">
        <v>44</v>
      </c>
      <c r="C61" s="3" t="s">
        <v>29</v>
      </c>
      <c r="D61" s="5">
        <v>-63197.83</v>
      </c>
      <c r="E61" s="5">
        <v>-63197.83</v>
      </c>
    </row>
    <row r="62" spans="1:5" x14ac:dyDescent="0.3">
      <c r="A62" s="56" t="s">
        <v>101</v>
      </c>
      <c r="B62" s="56" t="s">
        <v>44</v>
      </c>
      <c r="C62" s="2" t="s">
        <v>102</v>
      </c>
      <c r="D62" s="6">
        <v>-63197.83</v>
      </c>
      <c r="E62" s="6">
        <v>-63197.83</v>
      </c>
    </row>
    <row r="63" spans="1:5" x14ac:dyDescent="0.3">
      <c r="A63" s="56" t="s">
        <v>101</v>
      </c>
      <c r="B63" s="56" t="s">
        <v>31</v>
      </c>
      <c r="C63" s="3" t="s">
        <v>29</v>
      </c>
      <c r="D63" s="5">
        <v>63050</v>
      </c>
      <c r="E63" s="5">
        <v>60850</v>
      </c>
    </row>
    <row r="64" spans="1:5" x14ac:dyDescent="0.3">
      <c r="A64" s="56" t="s">
        <v>101</v>
      </c>
      <c r="B64" s="56" t="s">
        <v>31</v>
      </c>
      <c r="C64" s="2" t="s">
        <v>103</v>
      </c>
      <c r="D64" s="6">
        <v>3000</v>
      </c>
      <c r="E64" s="6">
        <v>3000</v>
      </c>
    </row>
    <row r="65" spans="1:5" x14ac:dyDescent="0.3">
      <c r="A65" s="56" t="s">
        <v>101</v>
      </c>
      <c r="B65" s="56" t="s">
        <v>31</v>
      </c>
      <c r="C65" s="2" t="s">
        <v>104</v>
      </c>
      <c r="D65" s="6">
        <v>11700</v>
      </c>
      <c r="E65" s="6">
        <v>11700</v>
      </c>
    </row>
    <row r="66" spans="1:5" x14ac:dyDescent="0.3">
      <c r="A66" s="56" t="s">
        <v>101</v>
      </c>
      <c r="B66" s="56" t="s">
        <v>31</v>
      </c>
      <c r="C66" s="2" t="s">
        <v>105</v>
      </c>
      <c r="D66" s="6">
        <v>3850</v>
      </c>
      <c r="E66" s="6"/>
    </row>
    <row r="67" spans="1:5" x14ac:dyDescent="0.3">
      <c r="A67" s="56" t="s">
        <v>101</v>
      </c>
      <c r="B67" s="56" t="s">
        <v>31</v>
      </c>
      <c r="C67" s="2" t="s">
        <v>106</v>
      </c>
      <c r="D67" s="6">
        <v>16750</v>
      </c>
      <c r="E67" s="6">
        <v>28000</v>
      </c>
    </row>
    <row r="68" spans="1:5" x14ac:dyDescent="0.3">
      <c r="A68" s="56" t="s">
        <v>101</v>
      </c>
      <c r="B68" s="56" t="s">
        <v>31</v>
      </c>
      <c r="C68" s="2" t="s">
        <v>107</v>
      </c>
      <c r="D68" s="6">
        <v>10800</v>
      </c>
      <c r="E68" s="6">
        <v>10800</v>
      </c>
    </row>
    <row r="69" spans="1:5" x14ac:dyDescent="0.3">
      <c r="A69" s="56" t="s">
        <v>101</v>
      </c>
      <c r="B69" s="56" t="s">
        <v>31</v>
      </c>
      <c r="C69" s="2" t="s">
        <v>108</v>
      </c>
      <c r="D69" s="6">
        <v>4350</v>
      </c>
      <c r="E69" s="6">
        <v>4350</v>
      </c>
    </row>
    <row r="70" spans="1:5" x14ac:dyDescent="0.3">
      <c r="A70" s="56" t="s">
        <v>101</v>
      </c>
      <c r="B70" s="56" t="s">
        <v>31</v>
      </c>
      <c r="C70" s="2" t="s">
        <v>109</v>
      </c>
      <c r="D70" s="6">
        <v>9600</v>
      </c>
      <c r="E70" s="6"/>
    </row>
    <row r="71" spans="1:5" x14ac:dyDescent="0.3">
      <c r="A71" s="56" t="s">
        <v>101</v>
      </c>
      <c r="B71" s="56" t="s">
        <v>31</v>
      </c>
      <c r="C71" s="2" t="s">
        <v>110</v>
      </c>
      <c r="D71" s="6">
        <v>3000</v>
      </c>
      <c r="E71" s="6">
        <v>3000</v>
      </c>
    </row>
    <row r="72" spans="1:5" x14ac:dyDescent="0.3">
      <c r="A72" s="4"/>
      <c r="B72" s="4"/>
      <c r="C72" s="2"/>
      <c r="D72" s="6"/>
      <c r="E72" s="6"/>
    </row>
    <row r="73" spans="1:5" x14ac:dyDescent="0.3">
      <c r="A73" s="56" t="s">
        <v>111</v>
      </c>
      <c r="B73" s="58" t="s">
        <v>29</v>
      </c>
      <c r="C73" s="59"/>
      <c r="D73" s="5">
        <v>299116</v>
      </c>
      <c r="E73" s="25">
        <f>E77+E74</f>
        <v>229450</v>
      </c>
    </row>
    <row r="74" spans="1:5" x14ac:dyDescent="0.3">
      <c r="A74" s="56" t="s">
        <v>111</v>
      </c>
      <c r="B74" s="56" t="s">
        <v>44</v>
      </c>
      <c r="C74" s="3" t="s">
        <v>29</v>
      </c>
      <c r="D74" s="5">
        <v>-15000</v>
      </c>
      <c r="E74" s="5">
        <v>-15000</v>
      </c>
    </row>
    <row r="75" spans="1:5" x14ac:dyDescent="0.3">
      <c r="A75" s="56" t="s">
        <v>111</v>
      </c>
      <c r="B75" s="56" t="s">
        <v>44</v>
      </c>
      <c r="C75" s="2" t="s">
        <v>112</v>
      </c>
      <c r="D75" s="6">
        <v>-10000</v>
      </c>
      <c r="E75" s="6">
        <v>-10000</v>
      </c>
    </row>
    <row r="76" spans="1:5" x14ac:dyDescent="0.3">
      <c r="A76" s="56" t="s">
        <v>111</v>
      </c>
      <c r="B76" s="56" t="s">
        <v>44</v>
      </c>
      <c r="C76" s="2" t="s">
        <v>113</v>
      </c>
      <c r="D76" s="6">
        <v>-5000</v>
      </c>
      <c r="E76" s="6">
        <v>-6000</v>
      </c>
    </row>
    <row r="77" spans="1:5" x14ac:dyDescent="0.3">
      <c r="A77" s="56" t="s">
        <v>111</v>
      </c>
      <c r="B77" s="56" t="s">
        <v>31</v>
      </c>
      <c r="C77" s="3" t="s">
        <v>29</v>
      </c>
      <c r="D77" s="5">
        <v>314116</v>
      </c>
      <c r="E77" s="5">
        <f>SUM(E78:E93)</f>
        <v>244450</v>
      </c>
    </row>
    <row r="78" spans="1:5" x14ac:dyDescent="0.3">
      <c r="A78" s="56" t="s">
        <v>111</v>
      </c>
      <c r="B78" s="56" t="s">
        <v>31</v>
      </c>
      <c r="C78" s="2" t="s">
        <v>33</v>
      </c>
      <c r="D78" s="6">
        <v>82264</v>
      </c>
      <c r="E78" s="6">
        <f>83600-41700</f>
        <v>41900</v>
      </c>
    </row>
    <row r="79" spans="1:5" x14ac:dyDescent="0.3">
      <c r="A79" s="56" t="s">
        <v>111</v>
      </c>
      <c r="B79" s="56" t="s">
        <v>31</v>
      </c>
      <c r="C79" s="2" t="s">
        <v>34</v>
      </c>
      <c r="D79" s="6">
        <v>119802</v>
      </c>
      <c r="E79" s="6">
        <f>114000-10000</f>
        <v>104000</v>
      </c>
    </row>
    <row r="80" spans="1:5" x14ac:dyDescent="0.3">
      <c r="A80" s="56" t="s">
        <v>111</v>
      </c>
      <c r="B80" s="56" t="s">
        <v>31</v>
      </c>
      <c r="C80" s="2" t="s">
        <v>61</v>
      </c>
      <c r="D80" s="6">
        <v>600</v>
      </c>
      <c r="E80" s="6">
        <v>600</v>
      </c>
    </row>
    <row r="81" spans="1:5" x14ac:dyDescent="0.3">
      <c r="A81" s="56" t="s">
        <v>111</v>
      </c>
      <c r="B81" s="56" t="s">
        <v>31</v>
      </c>
      <c r="C81" s="2" t="s">
        <v>35</v>
      </c>
      <c r="D81" s="6">
        <v>1750</v>
      </c>
      <c r="E81" s="6">
        <v>1750</v>
      </c>
    </row>
    <row r="82" spans="1:5" x14ac:dyDescent="0.3">
      <c r="A82" s="56" t="s">
        <v>111</v>
      </c>
      <c r="B82" s="56" t="s">
        <v>31</v>
      </c>
      <c r="C82" s="2" t="s">
        <v>36</v>
      </c>
      <c r="D82" s="6">
        <v>500</v>
      </c>
      <c r="E82" s="6">
        <v>500</v>
      </c>
    </row>
    <row r="83" spans="1:5" x14ac:dyDescent="0.3">
      <c r="A83" s="56" t="s">
        <v>111</v>
      </c>
      <c r="B83" s="56" t="s">
        <v>31</v>
      </c>
      <c r="C83" s="2" t="s">
        <v>62</v>
      </c>
      <c r="D83" s="6">
        <v>45000</v>
      </c>
      <c r="E83" s="6">
        <v>40000</v>
      </c>
    </row>
    <row r="84" spans="1:5" x14ac:dyDescent="0.3">
      <c r="A84" s="56" t="s">
        <v>111</v>
      </c>
      <c r="B84" s="56" t="s">
        <v>31</v>
      </c>
      <c r="C84" s="2" t="s">
        <v>37</v>
      </c>
      <c r="D84" s="6">
        <v>11000</v>
      </c>
      <c r="E84" s="6">
        <v>10000</v>
      </c>
    </row>
    <row r="85" spans="1:5" x14ac:dyDescent="0.3">
      <c r="A85" s="56" t="s">
        <v>111</v>
      </c>
      <c r="B85" s="56" t="s">
        <v>31</v>
      </c>
      <c r="C85" s="2" t="s">
        <v>59</v>
      </c>
      <c r="D85" s="6">
        <v>2200</v>
      </c>
      <c r="E85" s="6">
        <v>2200</v>
      </c>
    </row>
    <row r="86" spans="1:5" x14ac:dyDescent="0.3">
      <c r="A86" s="56" t="s">
        <v>111</v>
      </c>
      <c r="B86" s="56" t="s">
        <v>31</v>
      </c>
      <c r="C86" s="2" t="s">
        <v>103</v>
      </c>
      <c r="D86" s="6">
        <v>30000</v>
      </c>
      <c r="E86" s="6">
        <v>15000</v>
      </c>
    </row>
    <row r="87" spans="1:5" x14ac:dyDescent="0.3">
      <c r="A87" s="56" t="s">
        <v>111</v>
      </c>
      <c r="B87" s="56" t="s">
        <v>31</v>
      </c>
      <c r="C87" s="2" t="s">
        <v>88</v>
      </c>
      <c r="D87" s="6">
        <v>2000</v>
      </c>
      <c r="E87" s="6">
        <v>2000</v>
      </c>
    </row>
    <row r="88" spans="1:5" x14ac:dyDescent="0.3">
      <c r="A88" s="56" t="s">
        <v>111</v>
      </c>
      <c r="B88" s="56" t="s">
        <v>31</v>
      </c>
      <c r="C88" s="2" t="s">
        <v>114</v>
      </c>
      <c r="D88" s="6">
        <v>5000</v>
      </c>
      <c r="E88" s="6">
        <v>7000</v>
      </c>
    </row>
    <row r="89" spans="1:5" x14ac:dyDescent="0.3">
      <c r="A89" s="56" t="s">
        <v>111</v>
      </c>
      <c r="B89" s="56" t="s">
        <v>31</v>
      </c>
      <c r="C89" s="2" t="s">
        <v>115</v>
      </c>
      <c r="D89" s="6">
        <v>6000</v>
      </c>
      <c r="E89" s="6">
        <v>12000</v>
      </c>
    </row>
    <row r="90" spans="1:5" x14ac:dyDescent="0.3">
      <c r="A90" s="56" t="s">
        <v>111</v>
      </c>
      <c r="B90" s="56" t="s">
        <v>31</v>
      </c>
      <c r="C90" s="2" t="s">
        <v>116</v>
      </c>
      <c r="D90" s="6">
        <v>1000</v>
      </c>
      <c r="E90" s="6"/>
    </row>
    <row r="91" spans="1:5" x14ac:dyDescent="0.3">
      <c r="A91" s="56" t="s">
        <v>111</v>
      </c>
      <c r="B91" s="56" t="s">
        <v>31</v>
      </c>
      <c r="C91" s="2" t="s">
        <v>117</v>
      </c>
      <c r="D91" s="6">
        <v>2500</v>
      </c>
      <c r="E91" s="6">
        <v>2500</v>
      </c>
    </row>
    <row r="92" spans="1:5" x14ac:dyDescent="0.3">
      <c r="A92" s="56" t="s">
        <v>111</v>
      </c>
      <c r="B92" s="56" t="s">
        <v>31</v>
      </c>
      <c r="C92" s="2" t="s">
        <v>118</v>
      </c>
      <c r="D92" s="6">
        <v>2500</v>
      </c>
      <c r="E92" s="6">
        <v>3000</v>
      </c>
    </row>
    <row r="93" spans="1:5" x14ac:dyDescent="0.3">
      <c r="A93" s="56" t="s">
        <v>111</v>
      </c>
      <c r="B93" s="56" t="s">
        <v>31</v>
      </c>
      <c r="C93" s="2" t="s">
        <v>41</v>
      </c>
      <c r="D93" s="6">
        <v>2000</v>
      </c>
      <c r="E93" s="6">
        <v>2000</v>
      </c>
    </row>
    <row r="95" spans="1:5" x14ac:dyDescent="0.3">
      <c r="A95" s="56"/>
      <c r="B95" s="58"/>
      <c r="C95" s="57"/>
      <c r="D95" s="5"/>
      <c r="E95" s="5"/>
    </row>
    <row r="96" spans="1:5" x14ac:dyDescent="0.3">
      <c r="A96" s="56"/>
      <c r="B96" s="56"/>
      <c r="C96" s="32"/>
      <c r="D96" s="5"/>
      <c r="E96" s="5"/>
    </row>
    <row r="97" spans="1:5" x14ac:dyDescent="0.3">
      <c r="A97" s="56"/>
      <c r="B97" s="56"/>
      <c r="D97" s="6"/>
      <c r="E97" s="6"/>
    </row>
    <row r="98" spans="1:5" x14ac:dyDescent="0.3">
      <c r="A98" s="56"/>
      <c r="B98" s="56"/>
      <c r="D98" s="6"/>
      <c r="E98" s="6"/>
    </row>
    <row r="99" spans="1:5" x14ac:dyDescent="0.3">
      <c r="A99" s="56"/>
      <c r="B99" s="56"/>
      <c r="D99" s="6"/>
      <c r="E99" s="6"/>
    </row>
    <row r="100" spans="1:5" x14ac:dyDescent="0.3">
      <c r="A100" s="56"/>
      <c r="B100" s="56"/>
      <c r="D100" s="6"/>
      <c r="E100" s="6"/>
    </row>
  </sheetData>
  <mergeCells count="24">
    <mergeCell ref="A1:C1"/>
    <mergeCell ref="A4:A15"/>
    <mergeCell ref="B4:C4"/>
    <mergeCell ref="B5:B15"/>
    <mergeCell ref="A17:A28"/>
    <mergeCell ref="B17:C17"/>
    <mergeCell ref="B18:B28"/>
    <mergeCell ref="A30:A37"/>
    <mergeCell ref="B30:C30"/>
    <mergeCell ref="B31:B37"/>
    <mergeCell ref="A39:A58"/>
    <mergeCell ref="B39:C39"/>
    <mergeCell ref="B40:B58"/>
    <mergeCell ref="A95:A100"/>
    <mergeCell ref="B95:C95"/>
    <mergeCell ref="B96:B100"/>
    <mergeCell ref="A60:A71"/>
    <mergeCell ref="B60:C60"/>
    <mergeCell ref="B61:B62"/>
    <mergeCell ref="B63:B71"/>
    <mergeCell ref="A73:A93"/>
    <mergeCell ref="B73:C73"/>
    <mergeCell ref="B74:B76"/>
    <mergeCell ref="B77:B9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053C-E1BD-4092-9EAA-3B1078D8AE1B}">
  <sheetPr>
    <tabColor rgb="FFFF0000"/>
  </sheetPr>
  <dimension ref="A1:H21"/>
  <sheetViews>
    <sheetView workbookViewId="0">
      <selection activeCell="E1" sqref="E1:E1048576"/>
    </sheetView>
  </sheetViews>
  <sheetFormatPr defaultRowHeight="14.4" x14ac:dyDescent="0.3"/>
  <cols>
    <col min="1" max="1" width="18.5546875" customWidth="1"/>
    <col min="2" max="2" width="18" customWidth="1"/>
    <col min="3" max="3" width="54.44140625" customWidth="1"/>
    <col min="4" max="4" width="16.5546875" bestFit="1" customWidth="1"/>
    <col min="5" max="5" width="14.44140625" customWidth="1"/>
  </cols>
  <sheetData>
    <row r="1" spans="1:8" x14ac:dyDescent="0.3">
      <c r="D1" s="53" t="s">
        <v>26</v>
      </c>
      <c r="E1" s="53" t="s">
        <v>26</v>
      </c>
      <c r="H1" t="s">
        <v>164</v>
      </c>
    </row>
    <row r="2" spans="1:8" x14ac:dyDescent="0.3">
      <c r="A2" s="1" t="s">
        <v>23</v>
      </c>
      <c r="B2" s="1" t="s">
        <v>24</v>
      </c>
      <c r="C2" s="1" t="s">
        <v>25</v>
      </c>
      <c r="D2" s="54" t="s">
        <v>165</v>
      </c>
      <c r="E2" s="54" t="s">
        <v>166</v>
      </c>
    </row>
    <row r="3" spans="1:8" x14ac:dyDescent="0.3">
      <c r="A3" s="56" t="s">
        <v>167</v>
      </c>
      <c r="B3" s="56" t="s">
        <v>44</v>
      </c>
      <c r="C3" s="2" t="s">
        <v>168</v>
      </c>
      <c r="D3" s="6">
        <v>-230000</v>
      </c>
      <c r="E3" s="20">
        <v>-410000</v>
      </c>
      <c r="H3" t="s">
        <v>169</v>
      </c>
    </row>
    <row r="4" spans="1:8" x14ac:dyDescent="0.3">
      <c r="A4" s="56" t="s">
        <v>170</v>
      </c>
      <c r="B4" s="56" t="s">
        <v>44</v>
      </c>
      <c r="C4" s="2" t="s">
        <v>171</v>
      </c>
      <c r="D4" s="6">
        <v>-21000</v>
      </c>
      <c r="E4" s="20">
        <v>-21000</v>
      </c>
      <c r="H4" t="s">
        <v>172</v>
      </c>
    </row>
    <row r="5" spans="1:8" x14ac:dyDescent="0.3">
      <c r="A5" s="56" t="s">
        <v>170</v>
      </c>
      <c r="B5" s="56" t="s">
        <v>44</v>
      </c>
      <c r="C5" s="37" t="s">
        <v>29</v>
      </c>
      <c r="D5" s="28">
        <v>-251000</v>
      </c>
      <c r="E5" s="55">
        <f>SUM(E3:E4)</f>
        <v>-431000</v>
      </c>
      <c r="H5" t="s">
        <v>173</v>
      </c>
    </row>
    <row r="6" spans="1:8" x14ac:dyDescent="0.3">
      <c r="A6" s="56" t="s">
        <v>170</v>
      </c>
      <c r="B6" s="56" t="s">
        <v>31</v>
      </c>
      <c r="C6" s="2" t="s">
        <v>174</v>
      </c>
      <c r="D6" s="6">
        <v>49020</v>
      </c>
      <c r="E6" s="10">
        <v>71200</v>
      </c>
      <c r="H6" t="s">
        <v>175</v>
      </c>
    </row>
    <row r="7" spans="1:8" x14ac:dyDescent="0.3">
      <c r="A7" s="56" t="s">
        <v>170</v>
      </c>
      <c r="B7" s="56" t="s">
        <v>31</v>
      </c>
      <c r="C7" s="2" t="s">
        <v>176</v>
      </c>
      <c r="D7" s="6">
        <v>21999.96</v>
      </c>
      <c r="E7" s="10">
        <v>6000</v>
      </c>
      <c r="H7" t="s">
        <v>177</v>
      </c>
    </row>
    <row r="8" spans="1:8" x14ac:dyDescent="0.3">
      <c r="A8" s="56" t="s">
        <v>170</v>
      </c>
      <c r="B8" s="56" t="s">
        <v>31</v>
      </c>
      <c r="C8" s="2" t="s">
        <v>178</v>
      </c>
      <c r="D8" s="6"/>
      <c r="E8" s="10">
        <v>1000</v>
      </c>
    </row>
    <row r="9" spans="1:8" x14ac:dyDescent="0.3">
      <c r="A9" s="56" t="s">
        <v>170</v>
      </c>
      <c r="B9" s="56" t="s">
        <v>31</v>
      </c>
      <c r="C9" s="2" t="s">
        <v>179</v>
      </c>
      <c r="D9" s="6">
        <v>242433.36</v>
      </c>
      <c r="E9" s="10">
        <v>326450.03999999998</v>
      </c>
    </row>
    <row r="10" spans="1:8" x14ac:dyDescent="0.3">
      <c r="A10" s="56" t="s">
        <v>170</v>
      </c>
      <c r="B10" s="56" t="s">
        <v>31</v>
      </c>
      <c r="C10" s="2" t="s">
        <v>180</v>
      </c>
      <c r="D10" s="6">
        <v>4860</v>
      </c>
      <c r="E10" s="10">
        <v>3660</v>
      </c>
    </row>
    <row r="11" spans="1:8" x14ac:dyDescent="0.3">
      <c r="A11" s="56" t="s">
        <v>170</v>
      </c>
      <c r="B11" s="56" t="s">
        <v>31</v>
      </c>
      <c r="C11" s="2" t="s">
        <v>181</v>
      </c>
      <c r="D11" s="6">
        <v>5000</v>
      </c>
      <c r="E11" s="10">
        <v>7200</v>
      </c>
    </row>
    <row r="12" spans="1:8" x14ac:dyDescent="0.3">
      <c r="A12" s="56" t="s">
        <v>170</v>
      </c>
      <c r="B12" s="56" t="s">
        <v>31</v>
      </c>
      <c r="C12" s="2" t="s">
        <v>182</v>
      </c>
      <c r="D12" s="6">
        <v>400</v>
      </c>
      <c r="E12" s="10">
        <v>1000</v>
      </c>
    </row>
    <row r="13" spans="1:8" x14ac:dyDescent="0.3">
      <c r="A13" s="56" t="s">
        <v>170</v>
      </c>
      <c r="B13" s="56" t="s">
        <v>31</v>
      </c>
      <c r="C13" s="2" t="s">
        <v>183</v>
      </c>
      <c r="D13" s="6">
        <v>560</v>
      </c>
      <c r="E13" s="10">
        <v>560</v>
      </c>
    </row>
    <row r="14" spans="1:8" x14ac:dyDescent="0.3">
      <c r="A14" s="56" t="s">
        <v>170</v>
      </c>
      <c r="B14" s="56" t="s">
        <v>31</v>
      </c>
      <c r="C14" s="2" t="s">
        <v>184</v>
      </c>
      <c r="D14" s="6">
        <v>2800</v>
      </c>
      <c r="E14" s="10">
        <v>2800</v>
      </c>
    </row>
    <row r="15" spans="1:8" x14ac:dyDescent="0.3">
      <c r="A15" s="56" t="s">
        <v>170</v>
      </c>
      <c r="B15" s="56" t="s">
        <v>31</v>
      </c>
      <c r="C15" s="2" t="s">
        <v>185</v>
      </c>
      <c r="D15" s="6">
        <v>600</v>
      </c>
      <c r="E15" s="10">
        <v>600</v>
      </c>
    </row>
    <row r="16" spans="1:8" x14ac:dyDescent="0.3">
      <c r="A16" s="56" t="s">
        <v>170</v>
      </c>
      <c r="B16" s="56" t="s">
        <v>31</v>
      </c>
      <c r="C16" s="2" t="s">
        <v>186</v>
      </c>
      <c r="D16" s="6">
        <v>3200</v>
      </c>
      <c r="E16" s="10">
        <v>4300</v>
      </c>
    </row>
    <row r="17" spans="1:5" x14ac:dyDescent="0.3">
      <c r="A17" s="56" t="s">
        <v>170</v>
      </c>
      <c r="B17" s="56" t="s">
        <v>31</v>
      </c>
      <c r="C17" s="2" t="s">
        <v>187</v>
      </c>
      <c r="D17" s="6">
        <v>200</v>
      </c>
      <c r="E17" s="10">
        <v>200</v>
      </c>
    </row>
    <row r="18" spans="1:5" x14ac:dyDescent="0.3">
      <c r="A18" s="56" t="s">
        <v>170</v>
      </c>
      <c r="B18" s="56" t="s">
        <v>31</v>
      </c>
      <c r="C18" s="37" t="s">
        <v>29</v>
      </c>
      <c r="D18" s="28">
        <v>331073.32</v>
      </c>
      <c r="E18" s="28">
        <f>SUM(E6:E17)</f>
        <v>424970.04</v>
      </c>
    </row>
    <row r="19" spans="1:5" x14ac:dyDescent="0.3">
      <c r="A19" s="56" t="s">
        <v>170</v>
      </c>
      <c r="B19" s="62" t="s">
        <v>29</v>
      </c>
      <c r="C19" s="59"/>
      <c r="D19" s="28">
        <v>80073.320000000007</v>
      </c>
      <c r="E19" s="38">
        <f>E5+E18</f>
        <v>-6029.960000000021</v>
      </c>
    </row>
    <row r="21" spans="1:5" x14ac:dyDescent="0.3">
      <c r="A21" t="s">
        <v>188</v>
      </c>
    </row>
  </sheetData>
  <mergeCells count="4">
    <mergeCell ref="A3:A19"/>
    <mergeCell ref="B3:B5"/>
    <mergeCell ref="B6:B18"/>
    <mergeCell ref="B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FFC8400094C4BA2073A19076B472E" ma:contentTypeVersion="20" ma:contentTypeDescription="Create a new document." ma:contentTypeScope="" ma:versionID="01b503a200194241ad7afc4684a0af68">
  <xsd:schema xmlns:xsd="http://www.w3.org/2001/XMLSchema" xmlns:xs="http://www.w3.org/2001/XMLSchema" xmlns:p="http://schemas.microsoft.com/office/2006/metadata/properties" xmlns:ns1="http://schemas.microsoft.com/sharepoint/v3" xmlns:ns2="d1b32baa-d672-44d6-9cf4-d8a48349e135" xmlns:ns3="3efe9f55-8ad5-4663-86ad-52bbcaae655d" targetNamespace="http://schemas.microsoft.com/office/2006/metadata/properties" ma:root="true" ma:fieldsID="b0b0bc6479137e9c48b0883b6be2b01b" ns1:_="" ns2:_="" ns3:_="">
    <xsd:import namespace="http://schemas.microsoft.com/sharepoint/v3"/>
    <xsd:import namespace="d1b32baa-d672-44d6-9cf4-d8a48349e135"/>
    <xsd:import namespace="3efe9f55-8ad5-4663-86ad-52bbcaae6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2baa-d672-44d6-9cf4-d8a48349e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20570839-c996-4c3b-b6c3-a7e349b77c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e9f55-8ad5-4663-86ad-52bbcaae655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bb397347-a17e-4db8-a477-1acb98185e31}" ma:internalName="TaxCatchAll" ma:showField="CatchAllData" ma:web="3efe9f55-8ad5-4663-86ad-52bbcaae6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e9f55-8ad5-4663-86ad-52bbcaae655d" xsi:nil="true"/>
    <lcf76f155ced4ddcb4097134ff3c332f xmlns="d1b32baa-d672-44d6-9cf4-d8a48349e13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_dlc_DocId xmlns="3efe9f55-8ad5-4663-86ad-52bbcaae655d">5AKAWMKSSN35-351131719-496</_dlc_DocId>
    <_dlc_DocIdUrl xmlns="3efe9f55-8ad5-4663-86ad-52bbcaae655d">
      <Url>https://feds.sharepoint.com/sites/BoardofDirectors/_layouts/15/DocIdRedir.aspx?ID=5AKAWMKSSN35-351131719-496</Url>
      <Description>5AKAWMKSSN35-351131719-496</Description>
    </_dlc_DocIdUrl>
  </documentManagement>
</p:properties>
</file>

<file path=customXml/itemProps1.xml><?xml version="1.0" encoding="utf-8"?>
<ds:datastoreItem xmlns:ds="http://schemas.openxmlformats.org/officeDocument/2006/customXml" ds:itemID="{A95C1413-0A46-4021-9B74-5B5C6ABD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b32baa-d672-44d6-9cf4-d8a48349e135"/>
    <ds:schemaRef ds:uri="3efe9f55-8ad5-4663-86ad-52bbcaae6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4F2A4-F6A1-4F19-838E-4DCDF5CD08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A2E6FD-4EB3-410C-BFEE-CBDF56EEB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B34790-DFB2-46CD-A0D7-7D107EEF6881}">
  <ds:schemaRefs>
    <ds:schemaRef ds:uri="http://schemas.microsoft.com/office/2006/metadata/properties"/>
    <ds:schemaRef ds:uri="http://schemas.microsoft.com/office/infopath/2007/PartnerControls"/>
    <ds:schemaRef ds:uri="3efe9f55-8ad5-4663-86ad-52bbcaae655d"/>
    <ds:schemaRef ds:uri="d1b32baa-d672-44d6-9cf4-d8a48349e13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Doc</vt:lpstr>
      <vt:lpstr>Annual Plan</vt:lpstr>
      <vt:lpstr>BUDGET</vt:lpstr>
      <vt:lpstr>DIR ST ENGAGEMENT</vt:lpstr>
      <vt:lpstr>DIR COMMS &amp; SR</vt:lpstr>
      <vt:lpstr>Publications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Burdett</dc:creator>
  <cp:keywords/>
  <dc:description/>
  <cp:lastModifiedBy>Michael Cimetta</cp:lastModifiedBy>
  <cp:revision/>
  <dcterms:created xsi:type="dcterms:W3CDTF">2024-05-21T19:09:19Z</dcterms:created>
  <dcterms:modified xsi:type="dcterms:W3CDTF">2025-01-27T21:32:01Z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0x010100518FFC8400094C4BA2073A19076B472E</vt:lpwstr>
  </property>
  <property fmtid="{D5CDD505-2E9C-101B-9397-08002B2CF9AE}" pid="3" name="_dlc_DocIdItemGuid">
    <vt:lpwstr>a88eef1b-3792-433c-966d-9eaea9eee5be</vt:lpwstr>
  </property>
  <property fmtid="{D5CDD505-2E9C-101B-9397-08002B2CF9AE}" pid="4" name="MediaServiceImageTags">
    <vt:lpwstr/>
  </property>
</Properties>
</file>